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18A0ADF4-CED1-4BA5-8B1F-8D2747ED7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-3" sheetId="1" r:id="rId1"/>
  </sheets>
  <definedNames>
    <definedName name="_xlnm.Print_Area" localSheetId="0">'16-3'!$A$1:$R$58</definedName>
    <definedName name="_xlnm.Print_Titles" localSheetId="0">'16-3'!$A:$B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7" i="1"/>
  <c r="C6" i="1"/>
  <c r="D53" i="1"/>
  <c r="D51" i="1"/>
  <c r="D49" i="1"/>
  <c r="D47" i="1"/>
  <c r="D45" i="1"/>
  <c r="D43" i="1"/>
  <c r="D41" i="1"/>
  <c r="D39" i="1"/>
  <c r="D37" i="1"/>
  <c r="D35" i="1"/>
  <c r="D33" i="1"/>
  <c r="D32" i="1"/>
  <c r="D31" i="1"/>
  <c r="D30" i="1"/>
  <c r="D28" i="1"/>
  <c r="D26" i="1"/>
  <c r="D24" i="1"/>
  <c r="D22" i="1"/>
  <c r="D20" i="1"/>
  <c r="D18" i="1"/>
  <c r="D16" i="1"/>
  <c r="D14" i="1"/>
  <c r="D12" i="1"/>
  <c r="D10" i="1"/>
  <c r="D6" i="1"/>
  <c r="F55" i="1"/>
  <c r="F53" i="1" l="1"/>
  <c r="F51" i="1"/>
  <c r="F49" i="1"/>
  <c r="F47" i="1"/>
  <c r="F45" i="1"/>
  <c r="F43" i="1"/>
  <c r="F41" i="1"/>
  <c r="F39" i="1"/>
  <c r="F37" i="1"/>
  <c r="F35" i="1"/>
  <c r="F33" i="1"/>
  <c r="F32" i="1"/>
  <c r="F31" i="1"/>
  <c r="F30" i="1"/>
  <c r="F28" i="1"/>
  <c r="F26" i="1"/>
  <c r="F24" i="1"/>
  <c r="F22" i="1"/>
  <c r="F20" i="1"/>
  <c r="F18" i="1"/>
  <c r="F16" i="1"/>
  <c r="F14" i="1"/>
  <c r="F12" i="1"/>
  <c r="F10" i="1"/>
  <c r="E7" i="1"/>
  <c r="F8" i="1"/>
  <c r="F6" i="1"/>
  <c r="AB32" i="1" l="1"/>
  <c r="Z32" i="1"/>
  <c r="P32" i="1"/>
  <c r="AA31" i="1"/>
  <c r="AC31" i="1"/>
  <c r="N32" i="1"/>
  <c r="M31" i="1"/>
  <c r="M28" i="1" s="1"/>
  <c r="K28" i="1"/>
  <c r="L32" i="1"/>
  <c r="J32" i="1"/>
  <c r="H32" i="1"/>
  <c r="G54" i="1" l="1"/>
  <c r="G52" i="1"/>
  <c r="G50" i="1"/>
  <c r="G48" i="1"/>
  <c r="G46" i="1"/>
  <c r="G44" i="1"/>
  <c r="G42" i="1"/>
  <c r="G40" i="1"/>
  <c r="G38" i="1"/>
  <c r="G36" i="1"/>
  <c r="G34" i="1"/>
  <c r="G29" i="1"/>
  <c r="G27" i="1"/>
  <c r="G25" i="1"/>
  <c r="G56" i="1"/>
  <c r="G23" i="1"/>
  <c r="G21" i="1"/>
  <c r="G7" i="1" s="1"/>
  <c r="G19" i="1"/>
  <c r="G17" i="1"/>
  <c r="G15" i="1"/>
  <c r="G13" i="1"/>
  <c r="G11" i="1"/>
  <c r="G9" i="1"/>
  <c r="H6" i="1" l="1"/>
  <c r="H53" i="1"/>
  <c r="H51" i="1"/>
  <c r="H49" i="1"/>
  <c r="H47" i="1"/>
  <c r="H45" i="1"/>
  <c r="H43" i="1"/>
  <c r="H41" i="1"/>
  <c r="H39" i="1"/>
  <c r="H37" i="1"/>
  <c r="H35" i="1"/>
  <c r="H33" i="1"/>
  <c r="H31" i="1"/>
  <c r="H30" i="1"/>
  <c r="H28" i="1"/>
  <c r="H26" i="1"/>
  <c r="H24" i="1"/>
  <c r="H22" i="1"/>
  <c r="H20" i="1"/>
  <c r="H18" i="1"/>
  <c r="H16" i="1"/>
  <c r="H14" i="1"/>
  <c r="H12" i="1"/>
  <c r="H10" i="1"/>
  <c r="H8" i="1"/>
  <c r="J18" i="1" l="1"/>
  <c r="J53" i="1"/>
  <c r="J51" i="1"/>
  <c r="J49" i="1"/>
  <c r="J47" i="1"/>
  <c r="J45" i="1"/>
  <c r="J43" i="1"/>
  <c r="J41" i="1"/>
  <c r="J39" i="1"/>
  <c r="J37" i="1"/>
  <c r="J35" i="1"/>
  <c r="J33" i="1"/>
  <c r="J30" i="1"/>
  <c r="J26" i="1"/>
  <c r="J24" i="1"/>
  <c r="J22" i="1"/>
  <c r="J20" i="1"/>
  <c r="J16" i="1"/>
  <c r="J14" i="1"/>
  <c r="J12" i="1"/>
  <c r="J10" i="1"/>
  <c r="J8" i="1"/>
  <c r="I52" i="1" l="1"/>
  <c r="I48" i="1"/>
  <c r="I44" i="1"/>
  <c r="I40" i="1"/>
  <c r="I36" i="1"/>
  <c r="I29" i="1"/>
  <c r="I25" i="1"/>
  <c r="I23" i="1"/>
  <c r="I19" i="1"/>
  <c r="I15" i="1"/>
  <c r="I11" i="1"/>
  <c r="I54" i="1"/>
  <c r="I50" i="1"/>
  <c r="I46" i="1"/>
  <c r="I42" i="1"/>
  <c r="I38" i="1"/>
  <c r="I34" i="1"/>
  <c r="I27" i="1"/>
  <c r="I56" i="1"/>
  <c r="I21" i="1"/>
  <c r="I17" i="1"/>
  <c r="I13" i="1"/>
  <c r="I9" i="1"/>
  <c r="J31" i="1"/>
  <c r="N8" i="1"/>
  <c r="L8" i="1"/>
  <c r="L24" i="1"/>
  <c r="L53" i="1"/>
  <c r="L51" i="1"/>
  <c r="L49" i="1"/>
  <c r="L47" i="1"/>
  <c r="L45" i="1"/>
  <c r="L43" i="1"/>
  <c r="L41" i="1"/>
  <c r="L39" i="1"/>
  <c r="L37" i="1"/>
  <c r="L35" i="1"/>
  <c r="L33" i="1"/>
  <c r="L30" i="1"/>
  <c r="L26" i="1"/>
  <c r="L55" i="1"/>
  <c r="L22" i="1"/>
  <c r="L20" i="1"/>
  <c r="L16" i="1"/>
  <c r="L14" i="1"/>
  <c r="L12" i="1"/>
  <c r="L10" i="1"/>
  <c r="I7" i="1" l="1"/>
  <c r="K6" i="1"/>
  <c r="J6" i="1" s="1"/>
  <c r="J28" i="1"/>
  <c r="K21" i="1" l="1"/>
  <c r="K36" i="1"/>
  <c r="K54" i="1"/>
  <c r="K38" i="1"/>
  <c r="K52" i="1"/>
  <c r="K17" i="1"/>
  <c r="K46" i="1"/>
  <c r="K27" i="1"/>
  <c r="K11" i="1"/>
  <c r="K44" i="1"/>
  <c r="K25" i="1"/>
  <c r="K9" i="1"/>
  <c r="K50" i="1"/>
  <c r="K42" i="1"/>
  <c r="K34" i="1"/>
  <c r="K56" i="1"/>
  <c r="K15" i="1"/>
  <c r="K48" i="1"/>
  <c r="K40" i="1"/>
  <c r="K29" i="1"/>
  <c r="K23" i="1"/>
  <c r="K13" i="1"/>
  <c r="K19" i="1"/>
  <c r="L31" i="1"/>
  <c r="N53" i="1"/>
  <c r="N51" i="1"/>
  <c r="N49" i="1"/>
  <c r="N47" i="1"/>
  <c r="N45" i="1"/>
  <c r="N43" i="1"/>
  <c r="N41" i="1"/>
  <c r="N39" i="1"/>
  <c r="N37" i="1"/>
  <c r="N35" i="1"/>
  <c r="N33" i="1"/>
  <c r="N31" i="1"/>
  <c r="N30" i="1"/>
  <c r="N28" i="1"/>
  <c r="N26" i="1"/>
  <c r="N55" i="1"/>
  <c r="N22" i="1"/>
  <c r="N20" i="1"/>
  <c r="N16" i="1"/>
  <c r="N14" i="1"/>
  <c r="N12" i="1"/>
  <c r="N10" i="1"/>
  <c r="L28" i="1" l="1"/>
  <c r="M6" i="1"/>
  <c r="M40" i="1" s="1"/>
  <c r="K7" i="1"/>
  <c r="M27" i="1"/>
  <c r="M11" i="1"/>
  <c r="M21" i="1"/>
  <c r="M48" i="1"/>
  <c r="M17" i="1"/>
  <c r="P53" i="1"/>
  <c r="P51" i="1"/>
  <c r="P49" i="1"/>
  <c r="P47" i="1"/>
  <c r="P45" i="1"/>
  <c r="P43" i="1"/>
  <c r="P41" i="1"/>
  <c r="P39" i="1"/>
  <c r="P37" i="1"/>
  <c r="P35" i="1"/>
  <c r="P33" i="1"/>
  <c r="P31" i="1"/>
  <c r="P30" i="1"/>
  <c r="P28" i="1"/>
  <c r="P26" i="1"/>
  <c r="P55" i="1"/>
  <c r="P22" i="1"/>
  <c r="P20" i="1"/>
  <c r="P16" i="1"/>
  <c r="P14" i="1"/>
  <c r="P12" i="1"/>
  <c r="P10" i="1"/>
  <c r="P8" i="1"/>
  <c r="O6" i="1"/>
  <c r="M38" i="1" l="1"/>
  <c r="M50" i="1"/>
  <c r="M29" i="1"/>
  <c r="M9" i="1"/>
  <c r="L6" i="1"/>
  <c r="M46" i="1"/>
  <c r="M52" i="1"/>
  <c r="M34" i="1"/>
  <c r="M54" i="1"/>
  <c r="N6" i="1"/>
  <c r="M42" i="1"/>
  <c r="M23" i="1"/>
  <c r="M13" i="1"/>
  <c r="M44" i="1"/>
  <c r="M36" i="1"/>
  <c r="M56" i="1"/>
  <c r="M15" i="1"/>
  <c r="M25" i="1"/>
  <c r="R31" i="1"/>
  <c r="R30" i="1"/>
  <c r="R28" i="1"/>
  <c r="R37" i="1"/>
  <c r="R39" i="1"/>
  <c r="R41" i="1"/>
  <c r="R43" i="1"/>
  <c r="R45" i="1"/>
  <c r="R47" i="1"/>
  <c r="R49" i="1"/>
  <c r="R51" i="1"/>
  <c r="R53" i="1"/>
  <c r="R35" i="1"/>
  <c r="R33" i="1"/>
  <c r="R55" i="1"/>
  <c r="R26" i="1"/>
  <c r="R12" i="1"/>
  <c r="R14" i="1"/>
  <c r="R16" i="1"/>
  <c r="R20" i="1"/>
  <c r="R22" i="1"/>
  <c r="R10" i="1"/>
  <c r="R8" i="1"/>
  <c r="M7" i="1" l="1"/>
  <c r="Q6" i="1"/>
  <c r="O9" i="1" s="1"/>
  <c r="S6" i="1"/>
  <c r="S9" i="1" s="1"/>
  <c r="S13" i="1"/>
  <c r="S17" i="1"/>
  <c r="S23" i="1"/>
  <c r="S27" i="1"/>
  <c r="S34" i="1"/>
  <c r="S50" i="1"/>
  <c r="S54" i="1" l="1"/>
  <c r="S46" i="1"/>
  <c r="S38" i="1"/>
  <c r="S42" i="1"/>
  <c r="Q15" i="1"/>
  <c r="Q56" i="1"/>
  <c r="Q40" i="1"/>
  <c r="Q48" i="1"/>
  <c r="Q11" i="1"/>
  <c r="Q21" i="1"/>
  <c r="Q36" i="1"/>
  <c r="Q44" i="1"/>
  <c r="Q52" i="1"/>
  <c r="S52" i="1"/>
  <c r="S48" i="1"/>
  <c r="S44" i="1"/>
  <c r="S40" i="1"/>
  <c r="S36" i="1"/>
  <c r="S29" i="1"/>
  <c r="S56" i="1"/>
  <c r="S21" i="1"/>
  <c r="S15" i="1"/>
  <c r="S11" i="1"/>
  <c r="O54" i="1"/>
  <c r="O52" i="1"/>
  <c r="O50" i="1"/>
  <c r="O48" i="1"/>
  <c r="O46" i="1"/>
  <c r="O44" i="1"/>
  <c r="O42" i="1"/>
  <c r="O40" i="1"/>
  <c r="O38" i="1"/>
  <c r="O36" i="1"/>
  <c r="O34" i="1"/>
  <c r="O29" i="1"/>
  <c r="O27" i="1"/>
  <c r="O56" i="1"/>
  <c r="O23" i="1"/>
  <c r="O21" i="1"/>
  <c r="O17" i="1"/>
  <c r="O15" i="1"/>
  <c r="O13" i="1"/>
  <c r="O11" i="1"/>
  <c r="P6" i="1"/>
  <c r="Q9" i="1"/>
  <c r="Q54" i="1"/>
  <c r="Q27" i="1"/>
  <c r="R6" i="1"/>
  <c r="Q34" i="1"/>
  <c r="Q13" i="1"/>
  <c r="Q17" i="1"/>
  <c r="Q23" i="1"/>
  <c r="Q29" i="1"/>
  <c r="Q38" i="1"/>
  <c r="Q42" i="1"/>
  <c r="Q46" i="1"/>
  <c r="Q50" i="1"/>
  <c r="U7" i="1"/>
  <c r="U6" i="1"/>
  <c r="T6" i="1" s="1"/>
  <c r="O7" i="1" l="1"/>
  <c r="S7" i="1"/>
  <c r="Q7" i="1"/>
  <c r="W7" i="1"/>
  <c r="W6" i="1"/>
  <c r="Y7" i="1" l="1"/>
  <c r="Y6" i="1"/>
  <c r="AA7" i="1" l="1"/>
  <c r="AA6" i="1"/>
  <c r="AV31" i="1" l="1"/>
  <c r="AV30" i="1"/>
  <c r="AU7" i="1"/>
  <c r="AU6" i="1"/>
  <c r="AS7" i="1"/>
  <c r="AS6" i="1"/>
  <c r="AQ7" i="1"/>
  <c r="AQ6" i="1"/>
  <c r="AO7" i="1"/>
  <c r="AO6" i="1"/>
  <c r="AM7" i="1"/>
  <c r="AM6" i="1"/>
  <c r="AK7" i="1"/>
  <c r="AI7" i="1"/>
  <c r="AG7" i="1"/>
  <c r="AE7" i="1"/>
  <c r="AC7" i="1"/>
  <c r="AT31" i="1"/>
  <c r="AT30" i="1"/>
  <c r="AR31" i="1"/>
  <c r="AR30" i="1"/>
  <c r="AP31" i="1"/>
  <c r="AP30" i="1"/>
  <c r="AN31" i="1"/>
  <c r="AN30" i="1"/>
  <c r="AC28" i="1"/>
  <c r="AC6" i="1" s="1"/>
  <c r="AF30" i="1"/>
  <c r="AF31" i="1"/>
  <c r="AE28" i="1"/>
  <c r="AE6" i="1" s="1"/>
  <c r="AH31" i="1"/>
  <c r="AH30" i="1"/>
  <c r="AG28" i="1"/>
  <c r="AG6" i="1" s="1"/>
  <c r="AJ31" i="1"/>
  <c r="AJ30" i="1"/>
  <c r="AI28" i="1"/>
  <c r="AI6" i="1" s="1"/>
  <c r="AK28" i="1"/>
  <c r="AK6" i="1" s="1"/>
  <c r="AD30" i="1"/>
  <c r="AD31" i="1"/>
</calcChain>
</file>

<file path=xl/sharedStrings.xml><?xml version="1.0" encoding="utf-8"?>
<sst xmlns="http://schemas.openxmlformats.org/spreadsheetml/2006/main" count="227" uniqueCount="138">
  <si>
    <t>町債</t>
  </si>
  <si>
    <t>諸収入</t>
  </si>
  <si>
    <t>繰越金</t>
  </si>
  <si>
    <t>繰入金</t>
  </si>
  <si>
    <t>寄附金</t>
  </si>
  <si>
    <t>財産収入</t>
  </si>
  <si>
    <t>県支出金</t>
  </si>
  <si>
    <t>使用料及び手数料</t>
    <phoneticPr fontId="2"/>
  </si>
  <si>
    <t>分担金及び負担金</t>
    <phoneticPr fontId="2"/>
  </si>
  <si>
    <t>交通安全対策特別交付金</t>
    <phoneticPr fontId="2"/>
  </si>
  <si>
    <t>特別交付税</t>
  </si>
  <si>
    <t>普通交付税</t>
  </si>
  <si>
    <t>地方交付税</t>
  </si>
  <si>
    <t>地方特例交付金</t>
    <phoneticPr fontId="2"/>
  </si>
  <si>
    <t>自動車取得税交付金</t>
    <phoneticPr fontId="2"/>
  </si>
  <si>
    <t>ゴルフ場利用税交付金</t>
    <phoneticPr fontId="2"/>
  </si>
  <si>
    <t>地方消費税交付金</t>
    <phoneticPr fontId="2"/>
  </si>
  <si>
    <t>配当割交付金</t>
  </si>
  <si>
    <t>利子割交付金</t>
    <phoneticPr fontId="2"/>
  </si>
  <si>
    <t>地方譲与税</t>
  </si>
  <si>
    <t>町税</t>
  </si>
  <si>
    <t>歳入総額</t>
  </si>
  <si>
    <t>（構成比）</t>
    <rPh sb="1" eb="4">
      <t>コウセイヒ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</si>
  <si>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</si>
  <si>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決算額</t>
    <rPh sb="0" eb="2">
      <t>ケッサン</t>
    </rPh>
    <rPh sb="2" eb="3">
      <t>ガク</t>
    </rPh>
    <phoneticPr fontId="2"/>
  </si>
  <si>
    <t>款</t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</si>
  <si>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</si>
  <si>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</si>
  <si>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12.4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</si>
  <si>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</si>
  <si>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</si>
  <si>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</si>
  <si>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</si>
  <si>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29.5</t>
    </r>
    <r>
      <rPr>
        <sz val="10"/>
        <rFont val="MS UI Gothic"/>
        <family val="3"/>
        <charset val="128"/>
      </rPr>
      <t>　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</si>
  <si>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41.2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</si>
  <si>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29.3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</si>
  <si>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67.5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</si>
  <si>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2.0</t>
    </r>
  </si>
  <si>
    <r>
      <rPr>
        <sz val="10"/>
        <rFont val="MS UI Gothic"/>
        <family val="3"/>
        <charset val="128"/>
      </rPr>
      <t>皆増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</si>
  <si>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20.3</t>
    </r>
    <r>
      <rPr>
        <sz val="10"/>
        <rFont val="MS UI Gothic"/>
        <family val="3"/>
        <charset val="128"/>
      </rPr>
      <t>　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</si>
  <si>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</si>
  <si>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</si>
  <si>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</si>
  <si>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</si>
  <si>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15.9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</si>
  <si>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</si>
  <si>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10.0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</si>
  <si>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10.5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</si>
  <si>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5.3</t>
    </r>
    <r>
      <rPr>
        <sz val="10"/>
        <rFont val="MS UI Gothic"/>
        <family val="3"/>
        <charset val="128"/>
      </rPr>
      <t>　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</si>
  <si>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11.6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</si>
  <si>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</si>
  <si>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</si>
  <si>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</si>
  <si>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12.5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</si>
  <si>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4.2</t>
    </r>
    <r>
      <rPr>
        <sz val="10"/>
        <rFont val="MS UI Gothic"/>
        <family val="3"/>
        <charset val="128"/>
      </rPr>
      <t>　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</si>
  <si>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20.9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</si>
  <si>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11.4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</si>
  <si>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39.7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</si>
  <si>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13.6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</si>
  <si>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17.3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</si>
  <si>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19.7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</si>
  <si>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</si>
  <si>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</si>
  <si>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19.6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</si>
  <si>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</si>
  <si>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5.0</t>
    </r>
    <r>
      <rPr>
        <sz val="10"/>
        <rFont val="MS UI Gothic"/>
        <family val="3"/>
        <charset val="128"/>
      </rPr>
      <t>　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</si>
  <si>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</si>
  <si>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14.9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</si>
  <si>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11.1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</si>
  <si>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</si>
  <si>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48.4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</si>
  <si>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24.4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</si>
  <si>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30.9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</si>
  <si>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47.0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</si>
  <si>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25.1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</si>
  <si>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73.0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</si>
  <si>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33.8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</si>
  <si>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49.9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</si>
  <si>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60.7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</si>
  <si>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88.5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</si>
  <si>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30.2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</si>
  <si>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</si>
  <si>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49.5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</si>
  <si>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77.1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</si>
  <si>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51.2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</si>
  <si>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50.6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</si>
  <si>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43.7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</si>
  <si>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26.6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</si>
  <si>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15.7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</si>
  <si>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</si>
  <si>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19.8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</si>
  <si>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37.1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</si>
  <si>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</si>
  <si>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10.4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</si>
  <si>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</si>
  <si>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16.4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</si>
  <si>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31.3</t>
    </r>
  </si>
  <si>
    <t>決算額</t>
    <phoneticPr fontId="2"/>
  </si>
  <si>
    <t>（構成比）</t>
    <phoneticPr fontId="2"/>
  </si>
  <si>
    <t>平成２６年度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</si>
  <si>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</si>
  <si>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</si>
  <si>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</si>
  <si>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</si>
  <si>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</si>
  <si>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</si>
  <si>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</si>
  <si>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</si>
  <si>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</si>
  <si>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</si>
  <si>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</si>
  <si>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</si>
  <si>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</si>
  <si>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</si>
  <si>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</si>
  <si>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</si>
  <si>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</si>
  <si>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</si>
  <si>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</si>
  <si>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</si>
  <si>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</si>
  <si>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皆増</t>
    <rPh sb="0" eb="1">
      <t>ミンナ</t>
    </rPh>
    <rPh sb="1" eb="2">
      <t>フ</t>
    </rPh>
    <phoneticPr fontId="2"/>
  </si>
  <si>
    <t>※千円未満を四捨五入して表示しているため、合計金額が一致しない場合があります。</t>
    <rPh sb="1" eb="3">
      <t>センエン</t>
    </rPh>
    <rPh sb="3" eb="5">
      <t>ミマン</t>
    </rPh>
    <rPh sb="6" eb="10">
      <t>シシャゴニュウ</t>
    </rPh>
    <rPh sb="12" eb="14">
      <t>ヒョウジ</t>
    </rPh>
    <rPh sb="21" eb="23">
      <t>ゴウケイ</t>
    </rPh>
    <rPh sb="23" eb="25">
      <t>キンガク</t>
    </rPh>
    <rPh sb="26" eb="28">
      <t>イッチ</t>
    </rPh>
    <rPh sb="31" eb="33">
      <t>バアイ</t>
    </rPh>
    <phoneticPr fontId="2"/>
  </si>
  <si>
    <t>令和２年度</t>
    <rPh sb="0" eb="2">
      <t>レイワ</t>
    </rPh>
    <rPh sb="3" eb="5">
      <t>ネンド</t>
    </rPh>
    <phoneticPr fontId="2"/>
  </si>
  <si>
    <t>皆増</t>
    <rPh sb="0" eb="1">
      <t>ミンナ</t>
    </rPh>
    <rPh sb="1" eb="2">
      <t>ゾウ</t>
    </rPh>
    <phoneticPr fontId="2"/>
  </si>
  <si>
    <t>令和３年度</t>
    <rPh sb="0" eb="2">
      <t>レイワ</t>
    </rPh>
    <rPh sb="3" eb="5">
      <t>ネンド</t>
    </rPh>
    <phoneticPr fontId="2"/>
  </si>
  <si>
    <t>皆減</t>
    <rPh sb="0" eb="2">
      <t>カイゲン</t>
    </rPh>
    <phoneticPr fontId="2"/>
  </si>
  <si>
    <t>株式等譲渡所得割交付金</t>
    <rPh sb="2" eb="3">
      <t>トウ</t>
    </rPh>
    <phoneticPr fontId="2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</si>
  <si>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2"/>
  </si>
  <si>
    <t>令和４年度</t>
    <rPh sb="0" eb="2">
      <t>レイワ</t>
    </rPh>
    <rPh sb="3" eb="5">
      <t>ネンド</t>
    </rPh>
    <phoneticPr fontId="2"/>
  </si>
  <si>
    <t>皆増</t>
    <rPh sb="0" eb="1">
      <t>ミナ</t>
    </rPh>
    <rPh sb="1" eb="2">
      <t>ゾウ</t>
    </rPh>
    <phoneticPr fontId="2"/>
  </si>
  <si>
    <t>１６-３　一般会計歳入決算額</t>
    <rPh sb="5" eb="7">
      <t>イッパン</t>
    </rPh>
    <rPh sb="7" eb="9">
      <t>カイケイ</t>
    </rPh>
    <rPh sb="9" eb="11">
      <t>サイニュウ</t>
    </rPh>
    <rPh sb="11" eb="13">
      <t>ケッサン</t>
    </rPh>
    <rPh sb="13" eb="14">
      <t>ガク</t>
    </rPh>
    <phoneticPr fontId="2"/>
  </si>
  <si>
    <t>国庫支出金</t>
    <phoneticPr fontId="2"/>
  </si>
  <si>
    <t>震災復興特別交付税</t>
    <rPh sb="0" eb="2">
      <t>シンサイ</t>
    </rPh>
    <rPh sb="2" eb="4">
      <t>フッコウ</t>
    </rPh>
    <rPh sb="4" eb="6">
      <t>トクベツ</t>
    </rPh>
    <rPh sb="6" eb="9">
      <t>コウフゼイ</t>
    </rPh>
    <phoneticPr fontId="2"/>
  </si>
  <si>
    <t>皆増</t>
    <rPh sb="0" eb="1">
      <t>ミナ</t>
    </rPh>
    <rPh sb="1" eb="2">
      <t>ゾウ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</si>
  <si>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</si>
  <si>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</si>
  <si>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皆減</t>
    <rPh sb="0" eb="1">
      <t>ミナ</t>
    </rPh>
    <rPh sb="1" eb="2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</si>
</sst>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;&quot;△ &quot;#,##0"/>
    <numFmt numFmtId="178" formatCode="0.0;&quot;△ &quot;0.0"/>
  </numFmts>
  <fonts count="10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11"/>
      <name val="MS UI Gothic"/>
      <family val="3"/>
      <charset val="128"/>
    </font>
    <font>
      <b/>
      <sz val="8"/>
      <name val="ＭＳ ゴシック"/>
      <family val="3"/>
      <charset val="128"/>
    </font>
    <font>
      <sz val="10"/>
      <name val="Arial"/>
      <family val="2"/>
    </font>
    <font>
      <sz val="10"/>
      <name val="MS UI Gothic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 diagonalUp="1">
      <left style="thin">
        <color theme="0" tint="-0.499984740745262"/>
      </left>
      <right/>
      <top style="thin">
        <color theme="0" tint="-0.499984740745262"/>
      </top>
      <bottom/>
      <diagonal style="thin">
        <color theme="0" tint="-0.499984740745262"/>
      </diagonal>
    </border>
    <border diagonalUp="1">
      <left/>
      <right style="thin">
        <color theme="0" tint="-0.499984740745262"/>
      </right>
      <top style="thin">
        <color theme="0" tint="-0.499984740745262"/>
      </top>
      <bottom/>
      <diagonal style="thin">
        <color theme="0" tint="-0.499984740745262"/>
      </diagonal>
    </border>
    <border diagonalUp="1">
      <left style="thin">
        <color theme="0" tint="-0.499984740745262"/>
      </left>
      <right/>
      <top/>
      <bottom style="thin">
        <color theme="0" tint="-0.499984740745262"/>
      </bottom>
      <diagonal style="thin">
        <color theme="0" tint="-0.499984740745262"/>
      </diagonal>
    </border>
    <border diagonalUp="1">
      <left/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indexed="64"/>
      </top>
      <bottom/>
      <diagonal/>
    </border>
    <border diagonalUp="1"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dotted">
        <color theme="0" tint="-0.499984740745262"/>
      </diagonal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34998626667073579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dotted">
        <color indexed="64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34998626667073579"/>
      </bottom>
      <diagonal/>
    </border>
    <border diagonalUp="1">
      <left style="thin">
        <color theme="0" tint="-0.499984740745262"/>
      </left>
      <right style="dotted">
        <color theme="0" tint="-0.499984740745262"/>
      </right>
      <top style="dotted">
        <color theme="0" tint="-0.34998626667073579"/>
      </top>
      <bottom style="thin">
        <color theme="0" tint="-0.499984740745262"/>
      </bottom>
      <diagonal style="thin">
        <color theme="0" tint="-0.499984740745262"/>
      </diagonal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34998626667073579"/>
      </bottom>
      <diagonal/>
    </border>
    <border diagonalUp="1"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 diagonalUp="1">
      <left style="dotted">
        <color theme="0" tint="-0.499984740745262"/>
      </left>
      <right style="thin">
        <color theme="0" tint="-0.499984740745262"/>
      </right>
      <top style="dotted">
        <color theme="0" tint="-0.34998626667073579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3" borderId="2" xfId="0" applyFont="1" applyFill="1" applyBorder="1" applyAlignment="1">
      <alignment horizontal="distributed" vertical="center" justifyLastLine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177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4" fillId="3" borderId="3" xfId="0" applyFont="1" applyFill="1" applyBorder="1" applyAlignment="1">
      <alignment horizontal="distributed" vertical="center" justifyLastLine="1" shrinkToFit="1"/>
    </xf>
    <xf numFmtId="176" fontId="8" fillId="0" borderId="10" xfId="0" applyNumberFormat="1" applyFont="1" applyBorder="1" applyAlignment="1">
      <alignment horizontal="right" vertical="center" shrinkToFit="1"/>
    </xf>
    <xf numFmtId="177" fontId="5" fillId="0" borderId="13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7" fontId="5" fillId="0" borderId="19" xfId="0" applyNumberFormat="1" applyFont="1" applyBorder="1" applyAlignment="1">
      <alignment horizontal="right" vertical="center" shrinkToFit="1"/>
    </xf>
    <xf numFmtId="176" fontId="5" fillId="0" borderId="20" xfId="0" applyNumberFormat="1" applyFont="1" applyBorder="1" applyAlignment="1">
      <alignment horizontal="right" vertical="center" shrinkToFit="1"/>
    </xf>
    <xf numFmtId="177" fontId="5" fillId="0" borderId="21" xfId="0" applyNumberFormat="1" applyFont="1" applyBorder="1" applyAlignment="1">
      <alignment horizontal="right" vertical="center" shrinkToFit="1"/>
    </xf>
    <xf numFmtId="176" fontId="5" fillId="0" borderId="22" xfId="0" applyNumberFormat="1" applyFont="1" applyBorder="1" applyAlignment="1">
      <alignment horizontal="right" vertical="center" shrinkToFit="1"/>
    </xf>
    <xf numFmtId="0" fontId="4" fillId="3" borderId="23" xfId="0" applyFont="1" applyFill="1" applyBorder="1" applyAlignment="1">
      <alignment horizontal="distributed" vertical="center" justifyLastLine="1" shrinkToFit="1"/>
    </xf>
    <xf numFmtId="0" fontId="4" fillId="3" borderId="24" xfId="0" applyFont="1" applyFill="1" applyBorder="1" applyAlignment="1">
      <alignment horizontal="distributed" vertical="center" justifyLastLine="1" shrinkToFit="1"/>
    </xf>
    <xf numFmtId="177" fontId="5" fillId="0" borderId="26" xfId="0" applyNumberFormat="1" applyFont="1" applyBorder="1" applyAlignment="1">
      <alignment horizontal="right" vertical="center" shrinkToFit="1"/>
    </xf>
    <xf numFmtId="177" fontId="5" fillId="0" borderId="25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shrinkToFit="1"/>
    </xf>
    <xf numFmtId="177" fontId="5" fillId="0" borderId="32" xfId="0" applyNumberFormat="1" applyFont="1" applyBorder="1" applyAlignment="1">
      <alignment horizontal="right" vertical="center" shrinkToFit="1"/>
    </xf>
    <xf numFmtId="177" fontId="5" fillId="0" borderId="33" xfId="0" applyNumberFormat="1" applyFont="1" applyBorder="1" applyAlignment="1">
      <alignment horizontal="right" vertical="center" shrinkToFit="1"/>
    </xf>
    <xf numFmtId="177" fontId="5" fillId="0" borderId="34" xfId="0" applyNumberFormat="1" applyFont="1" applyBorder="1" applyAlignment="1">
      <alignment horizontal="right" vertical="center" shrinkToFit="1"/>
    </xf>
    <xf numFmtId="176" fontId="5" fillId="0" borderId="36" xfId="0" applyNumberFormat="1" applyFont="1" applyBorder="1" applyAlignment="1">
      <alignment horizontal="right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7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177" fontId="5" fillId="0" borderId="39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177" fontId="5" fillId="0" borderId="42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distributed" vertical="center" justifyLastLine="1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5" fillId="0" borderId="14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6" xfId="0" applyNumberFormat="1" applyFont="1" applyBorder="1" applyAlignment="1">
      <alignment horizontal="right" vertical="center" shrinkToFit="1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 shrinkToFit="1"/>
    </xf>
    <xf numFmtId="178" fontId="5" fillId="0" borderId="10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distributed" vertical="center" justifyLastLine="1" shrinkToFit="1"/>
    </xf>
    <xf numFmtId="0" fontId="4" fillId="3" borderId="3" xfId="0" applyFont="1" applyFill="1" applyBorder="1" applyAlignment="1">
      <alignment horizontal="distributed" vertical="center" justifyLastLine="1" shrinkToFit="1"/>
    </xf>
    <xf numFmtId="0" fontId="4" fillId="3" borderId="2" xfId="0" applyFont="1" applyFill="1" applyBorder="1" applyAlignment="1">
      <alignment horizontal="distributed" vertical="center" justifyLastLine="1" shrinkToFit="1"/>
    </xf>
    <xf numFmtId="176" fontId="8" fillId="0" borderId="1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8"/>
  <sheetViews>
    <sheetView tabSelected="1" view="pageBreakPreview" zoomScaleNormal="100" zoomScaleSheetLayoutView="100" workbookViewId="0"/>
  </sheetViews>
  <sheetFormatPr defaultColWidth="12.5" defaultRowHeight="13.5" x14ac:dyDescent="0.15"/>
  <cols>
    <col min="1" max="1" width="1.625" style="1" customWidth="1"/>
    <col min="2" max="2" width="20.625" style="1" customWidth="1"/>
    <col min="3" max="52" width="10.625" style="1" customWidth="1"/>
    <col min="53" max="16384" width="12.5" style="1"/>
  </cols>
  <sheetData>
    <row r="1" spans="1:54" ht="17.25" x14ac:dyDescent="0.15">
      <c r="B1" s="6" t="s">
        <v>131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54" x14ac:dyDescent="0.15">
      <c r="AE2" s="59"/>
      <c r="AF2" s="59"/>
    </row>
    <row r="3" spans="1:54" s="2" customFormat="1" ht="13.5" customHeight="1" x14ac:dyDescent="0.15">
      <c r="A3" s="62" t="s">
        <v>25</v>
      </c>
      <c r="B3" s="62"/>
      <c r="C3" s="46" t="s">
        <v>136</v>
      </c>
      <c r="D3" s="47"/>
      <c r="E3" s="46" t="s">
        <v>135</v>
      </c>
      <c r="F3" s="47"/>
      <c r="G3" s="46" t="s">
        <v>129</v>
      </c>
      <c r="H3" s="47"/>
      <c r="I3" s="46" t="s">
        <v>125</v>
      </c>
      <c r="J3" s="47"/>
      <c r="K3" s="46" t="s">
        <v>123</v>
      </c>
      <c r="L3" s="47"/>
      <c r="M3" s="46" t="s">
        <v>119</v>
      </c>
      <c r="N3" s="47"/>
      <c r="O3" s="46" t="s">
        <v>118</v>
      </c>
      <c r="P3" s="47"/>
      <c r="Q3" s="46" t="s">
        <v>117</v>
      </c>
      <c r="R3" s="47"/>
      <c r="S3" s="46" t="s">
        <v>116</v>
      </c>
      <c r="T3" s="47"/>
      <c r="U3" s="57" t="s">
        <v>115</v>
      </c>
      <c r="V3" s="57"/>
      <c r="W3" s="57" t="s">
        <v>99</v>
      </c>
      <c r="X3" s="57"/>
      <c r="Y3" s="57" t="s">
        <v>100</v>
      </c>
      <c r="Z3" s="57"/>
      <c r="AA3" s="57" t="s">
        <v>101</v>
      </c>
      <c r="AB3" s="57"/>
      <c r="AC3" s="57" t="s">
        <v>102</v>
      </c>
      <c r="AD3" s="57"/>
      <c r="AE3" s="57" t="s">
        <v>103</v>
      </c>
      <c r="AF3" s="57"/>
      <c r="AG3" s="57" t="s">
        <v>104</v>
      </c>
      <c r="AH3" s="57"/>
      <c r="AI3" s="57" t="s">
        <v>105</v>
      </c>
      <c r="AJ3" s="57"/>
      <c r="AK3" s="57" t="s">
        <v>106</v>
      </c>
      <c r="AL3" s="57"/>
      <c r="AM3" s="57" t="s">
        <v>107</v>
      </c>
      <c r="AN3" s="57"/>
      <c r="AO3" s="57" t="s">
        <v>108</v>
      </c>
      <c r="AP3" s="57"/>
      <c r="AQ3" s="57" t="s">
        <v>109</v>
      </c>
      <c r="AR3" s="57"/>
      <c r="AS3" s="57" t="s">
        <v>110</v>
      </c>
      <c r="AT3" s="57"/>
      <c r="AU3" s="57" t="s">
        <v>111</v>
      </c>
      <c r="AV3" s="57"/>
      <c r="AW3" s="57" t="s">
        <v>112</v>
      </c>
      <c r="AX3" s="57"/>
      <c r="AY3" s="57" t="s">
        <v>113</v>
      </c>
      <c r="AZ3" s="57"/>
      <c r="BA3" s="57" t="s">
        <v>114</v>
      </c>
      <c r="BB3" s="57"/>
    </row>
    <row r="4" spans="1:54" s="2" customFormat="1" x14ac:dyDescent="0.15">
      <c r="A4" s="62"/>
      <c r="B4" s="62"/>
      <c r="C4" s="4" t="s">
        <v>24</v>
      </c>
      <c r="D4" s="48" t="s">
        <v>23</v>
      </c>
      <c r="E4" s="4" t="s">
        <v>24</v>
      </c>
      <c r="F4" s="48" t="s">
        <v>23</v>
      </c>
      <c r="G4" s="4" t="s">
        <v>24</v>
      </c>
      <c r="H4" s="48" t="s">
        <v>23</v>
      </c>
      <c r="I4" s="4" t="s">
        <v>24</v>
      </c>
      <c r="J4" s="48" t="s">
        <v>23</v>
      </c>
      <c r="K4" s="4" t="s">
        <v>24</v>
      </c>
      <c r="L4" s="48" t="s">
        <v>23</v>
      </c>
      <c r="M4" s="4" t="s">
        <v>24</v>
      </c>
      <c r="N4" s="48" t="s">
        <v>23</v>
      </c>
      <c r="O4" s="4" t="s">
        <v>24</v>
      </c>
      <c r="P4" s="48" t="s">
        <v>23</v>
      </c>
      <c r="Q4" s="4" t="s">
        <v>24</v>
      </c>
      <c r="R4" s="48" t="s">
        <v>23</v>
      </c>
      <c r="S4" s="4" t="s">
        <v>24</v>
      </c>
      <c r="T4" s="48" t="s">
        <v>23</v>
      </c>
      <c r="U4" s="4" t="s">
        <v>24</v>
      </c>
      <c r="V4" s="58" t="s">
        <v>23</v>
      </c>
      <c r="W4" s="4" t="s">
        <v>24</v>
      </c>
      <c r="X4" s="58" t="s">
        <v>23</v>
      </c>
      <c r="Y4" s="4" t="s">
        <v>24</v>
      </c>
      <c r="Z4" s="58" t="s">
        <v>23</v>
      </c>
      <c r="AA4" s="4" t="s">
        <v>24</v>
      </c>
      <c r="AB4" s="58" t="s">
        <v>23</v>
      </c>
      <c r="AC4" s="4" t="s">
        <v>24</v>
      </c>
      <c r="AD4" s="58" t="s">
        <v>23</v>
      </c>
      <c r="AE4" s="4" t="s">
        <v>24</v>
      </c>
      <c r="AF4" s="58" t="s">
        <v>23</v>
      </c>
      <c r="AG4" s="4" t="s">
        <v>24</v>
      </c>
      <c r="AH4" s="58" t="s">
        <v>23</v>
      </c>
      <c r="AI4" s="4" t="s">
        <v>24</v>
      </c>
      <c r="AJ4" s="58" t="s">
        <v>23</v>
      </c>
      <c r="AK4" s="4" t="s">
        <v>24</v>
      </c>
      <c r="AL4" s="58" t="s">
        <v>23</v>
      </c>
      <c r="AM4" s="4" t="s">
        <v>97</v>
      </c>
      <c r="AN4" s="58" t="s">
        <v>23</v>
      </c>
      <c r="AO4" s="4" t="s">
        <v>97</v>
      </c>
      <c r="AP4" s="58" t="s">
        <v>23</v>
      </c>
      <c r="AQ4" s="4" t="s">
        <v>97</v>
      </c>
      <c r="AR4" s="58" t="s">
        <v>23</v>
      </c>
      <c r="AS4" s="4" t="s">
        <v>97</v>
      </c>
      <c r="AT4" s="58" t="s">
        <v>23</v>
      </c>
      <c r="AU4" s="4" t="s">
        <v>97</v>
      </c>
      <c r="AV4" s="58" t="s">
        <v>23</v>
      </c>
      <c r="AW4" s="4" t="s">
        <v>97</v>
      </c>
      <c r="AX4" s="58" t="s">
        <v>23</v>
      </c>
      <c r="AY4" s="4" t="s">
        <v>97</v>
      </c>
      <c r="AZ4" s="58" t="s">
        <v>23</v>
      </c>
      <c r="BA4" s="4" t="s">
        <v>97</v>
      </c>
      <c r="BB4" s="58" t="s">
        <v>23</v>
      </c>
    </row>
    <row r="5" spans="1:54" s="2" customFormat="1" x14ac:dyDescent="0.15">
      <c r="A5" s="62"/>
      <c r="B5" s="62"/>
      <c r="C5" s="5" t="s">
        <v>22</v>
      </c>
      <c r="D5" s="49"/>
      <c r="E5" s="5" t="s">
        <v>22</v>
      </c>
      <c r="F5" s="49"/>
      <c r="G5" s="5" t="s">
        <v>22</v>
      </c>
      <c r="H5" s="49"/>
      <c r="I5" s="5" t="s">
        <v>22</v>
      </c>
      <c r="J5" s="49"/>
      <c r="K5" s="5" t="s">
        <v>22</v>
      </c>
      <c r="L5" s="49"/>
      <c r="M5" s="5" t="s">
        <v>22</v>
      </c>
      <c r="N5" s="49"/>
      <c r="O5" s="5" t="s">
        <v>22</v>
      </c>
      <c r="P5" s="49"/>
      <c r="Q5" s="5" t="s">
        <v>22</v>
      </c>
      <c r="R5" s="49"/>
      <c r="S5" s="5" t="s">
        <v>22</v>
      </c>
      <c r="T5" s="49"/>
      <c r="U5" s="5" t="s">
        <v>22</v>
      </c>
      <c r="V5" s="58"/>
      <c r="W5" s="5" t="s">
        <v>22</v>
      </c>
      <c r="X5" s="58"/>
      <c r="Y5" s="5" t="s">
        <v>22</v>
      </c>
      <c r="Z5" s="58"/>
      <c r="AA5" s="5" t="s">
        <v>22</v>
      </c>
      <c r="AB5" s="58"/>
      <c r="AC5" s="5" t="s">
        <v>22</v>
      </c>
      <c r="AD5" s="58"/>
      <c r="AE5" s="5" t="s">
        <v>22</v>
      </c>
      <c r="AF5" s="58"/>
      <c r="AG5" s="5" t="s">
        <v>22</v>
      </c>
      <c r="AH5" s="58"/>
      <c r="AI5" s="5" t="s">
        <v>22</v>
      </c>
      <c r="AJ5" s="58"/>
      <c r="AK5" s="5" t="s">
        <v>22</v>
      </c>
      <c r="AL5" s="58"/>
      <c r="AM5" s="5" t="s">
        <v>98</v>
      </c>
      <c r="AN5" s="58"/>
      <c r="AO5" s="5" t="s">
        <v>98</v>
      </c>
      <c r="AP5" s="58"/>
      <c r="AQ5" s="5" t="s">
        <v>98</v>
      </c>
      <c r="AR5" s="58"/>
      <c r="AS5" s="5" t="s">
        <v>98</v>
      </c>
      <c r="AT5" s="58"/>
      <c r="AU5" s="5" t="s">
        <v>98</v>
      </c>
      <c r="AV5" s="58"/>
      <c r="AW5" s="5" t="s">
        <v>98</v>
      </c>
      <c r="AX5" s="58"/>
      <c r="AY5" s="5" t="s">
        <v>98</v>
      </c>
      <c r="AZ5" s="58"/>
      <c r="BA5" s="5" t="s">
        <v>98</v>
      </c>
      <c r="BB5" s="58"/>
    </row>
    <row r="6" spans="1:54" x14ac:dyDescent="0.15">
      <c r="A6" s="50" t="s">
        <v>21</v>
      </c>
      <c r="B6" s="50"/>
      <c r="C6" s="7">
        <f>SUM(C8,C10,C12,C14,C16,C18,C20,C22,C24,C26,C28,C33,C35,C37,C39,C41,C43,C45,C47,C49,C51,C53,C55)</f>
        <v>11639906</v>
      </c>
      <c r="D6" s="43">
        <f>(C6-E6)/E6*100</f>
        <v>6.5632701638743933</v>
      </c>
      <c r="E6" s="7">
        <v>10923000</v>
      </c>
      <c r="F6" s="43">
        <f>(E6-G6)/G6*100</f>
        <v>-5.5933884866460363E-3</v>
      </c>
      <c r="G6" s="7">
        <v>10923611</v>
      </c>
      <c r="H6" s="43">
        <f>(G6-I6)/I6*100</f>
        <v>-13.988134443758449</v>
      </c>
      <c r="I6" s="7">
        <v>12700121</v>
      </c>
      <c r="J6" s="43">
        <f>(I6-K6)/K6*100</f>
        <v>-15.658416920912059</v>
      </c>
      <c r="K6" s="7">
        <f>SUM(K8,K10,K12,K14,K16,K20,K22,K55,K26,K28,K33,K35,K37,K39,K41,K43,K45,K47,K49,K51,K53,K24,K18)</f>
        <v>15057959</v>
      </c>
      <c r="L6" s="43">
        <f>(K6-M6)/M6*100</f>
        <v>30.622429106691264</v>
      </c>
      <c r="M6" s="7">
        <f>SUM(M8,M10,M12,M14,M16,M20,M22,M55,M26,M28,M33,M35,M37,M39,M41,M43,M45,M47,M49,M51,M53,M24)+2</f>
        <v>11527851</v>
      </c>
      <c r="N6" s="43">
        <f>(M6-O6)/O6*100</f>
        <v>5.3285534067347378</v>
      </c>
      <c r="O6" s="7">
        <f>SUM(O8,O10,O12,O14,O16,O20,O22,O55,O26,O28,O33,O35,O37,O39,O41,O43,O45,O47,O49,O51,O53)</f>
        <v>10944659</v>
      </c>
      <c r="P6" s="43">
        <f>(O6-Q6)/Q6*100</f>
        <v>-0.21970582266469915</v>
      </c>
      <c r="Q6" s="7">
        <f>SUM(Q8,Q10,Q12,Q14,Q16,Q20,Q22,Q55,Q26,Q28,Q33,Q35,Q37,Q39,Q41,Q43,Q45,Q47,Q49,Q51,Q53)</f>
        <v>10968758</v>
      </c>
      <c r="R6" s="43">
        <f>(Q6-S6)/S6*100</f>
        <v>12.012568886084003</v>
      </c>
      <c r="S6" s="7">
        <f>SUM(S8,S10,S12,S14,S16,S20,S22,S55,S26,S28,S33,S35,S37,S39,S41,S43,S45,S47,S49,S51,S53)</f>
        <v>9792435</v>
      </c>
      <c r="T6" s="60">
        <f>(S6-U6)/U6*100</f>
        <v>-1.687808404154389</v>
      </c>
      <c r="U6" s="7">
        <f>SUM(U8,U10,U12,U14,U16,U20,U22,U55,U26,U28,U33,U35,U37,U39,U41,U43,U45,U47,U49,U51,U53)</f>
        <v>9960550</v>
      </c>
      <c r="V6" s="56">
        <v>-4.8</v>
      </c>
      <c r="W6" s="7">
        <f>SUM(W8,W10,W12,W14,W16,W20,W22,W55,W26,W28,W33,W35,W37,W39,W41,W43,W45,W47,W49,W51,W53)</f>
        <v>10461962</v>
      </c>
      <c r="X6" s="56">
        <v>-9.4</v>
      </c>
      <c r="Y6" s="7">
        <f>SUM(Y8,Y10,Y12,Y14,Y16,Y20,Y22,Y55,Y26,Y28,Y33,Y35,Y37,Y39,Y41,Y43,Y45,Y47,Y49,Y51,Y53)</f>
        <v>11552347</v>
      </c>
      <c r="Z6" s="56">
        <v>10.9</v>
      </c>
      <c r="AA6" s="7">
        <f>SUM(AA8,AA10,AA12,AA14,AA16,AA20,AA22,AA55,AA26,AA28,AA33,AA35,AA37,AA39,AA41,AA43,AA45,AA47,AA49,AA51,AA53)</f>
        <v>10421532</v>
      </c>
      <c r="AB6" s="56">
        <v>-12.2</v>
      </c>
      <c r="AC6" s="7">
        <f>SUM(AC8,AC10,AC12,AC14,AC16,AC20,AC22,AC55,AC26,AC28,AC33,AC35,AC37,AC39,AC41,AC43,AC45,AC47,AC49,AC51,AC53)</f>
        <v>10880823</v>
      </c>
      <c r="AD6" s="56">
        <v>30.2</v>
      </c>
      <c r="AE6" s="7">
        <f>SUM(AE8,AE10,AE12,AE14,AE16,AE20,AE22,AE55,AE26,AE28,AE33,AE35,AE37,AE39,AE41,AE43,AE45,AE47,AE49,AE51,AE53)</f>
        <v>9114942</v>
      </c>
      <c r="AF6" s="56">
        <v>-2.6</v>
      </c>
      <c r="AG6" s="7">
        <f>SUM(AG8,AG10,AG12,AG14,AG16,AG20,AG22,AG55,AG26,AG28,AG33,AG35,AG37,AG39,AG41,AG43,AG45,AG47,AG49,AG51,AG53)</f>
        <v>9360888</v>
      </c>
      <c r="AH6" s="56">
        <v>7.3</v>
      </c>
      <c r="AI6" s="7">
        <f>SUM(AI8,AI10,AI12,AI14,AI16,AI20,AI22,AI55,AI26,AI28,AI33,AI35,AI37,AI39,AI41,AI43,AI45,AI47,AI49,AI51,AI53)</f>
        <v>8721108</v>
      </c>
      <c r="AJ6" s="56">
        <v>-10.4</v>
      </c>
      <c r="AK6" s="7">
        <f>SUM(AK8,AK10,AK12,AK14,AK16,AK20,AK22,AK55,AK26,AK28,AK33,AK35,AK37,AK39,AK41,AK43,AK45,AK47,AK49,AK51,AK53)</f>
        <v>9735005</v>
      </c>
      <c r="AL6" s="56">
        <v>10.7</v>
      </c>
      <c r="AM6" s="7">
        <f>SUM(AM8,AM10,AM12,AM14,AM16,AM20,AM22,AM55,AM26,AM28,AM33,AM35,AM37,AM39,AM41,AM43,AM45,AM47,AM49,AM51,AM53)</f>
        <v>9556006</v>
      </c>
      <c r="AN6" s="56">
        <v>10</v>
      </c>
      <c r="AO6" s="7">
        <f>SUM(AO8,AO10,AO12,AO14,AO16,AO20,AO22,AO55,AO26,AO28,AO33,AO35,AO37,AO39,AO41,AO43,AO45,AO47,AO49,AO51,AO53)</f>
        <v>8686096</v>
      </c>
      <c r="AP6" s="56" t="s">
        <v>26</v>
      </c>
      <c r="AQ6" s="7">
        <f>SUM(AQ8,AQ10,AQ12,AQ14,AQ16,AQ20,AQ22,AQ55,AQ26,AQ28,AQ33,AQ35,AQ37,AQ39,AQ41,AQ43,AQ45,AQ47,AQ49,AQ51,AQ53)</f>
        <v>9198926</v>
      </c>
      <c r="AR6" s="56">
        <v>5.7</v>
      </c>
      <c r="AS6" s="7">
        <f>SUM(AS8,AS10,AS12,AS14,AS16,AS20,AS22,AS55,AS26,AS28,AS33,AS35,AS37,AS39,AS41,AS43,AS45,AS47,AS49,AS51,AS53)</f>
        <v>8701338</v>
      </c>
      <c r="AT6" s="56" t="s">
        <v>27</v>
      </c>
      <c r="AU6" s="7">
        <f>SUM(AU8,AU10,AU12,AU14,AU16,AU20,AU22,AU55,AU26,AU28,AU33,AU35,AU37,AU39,AU41,AU43,AU45,AU47,AU49,AU51,AU53)</f>
        <v>8962367</v>
      </c>
      <c r="AV6" s="56">
        <v>1.2</v>
      </c>
      <c r="AW6" s="7">
        <v>8855787</v>
      </c>
      <c r="AX6" s="56">
        <v>1.9</v>
      </c>
      <c r="AY6" s="7">
        <v>8693073</v>
      </c>
      <c r="AZ6" s="56" t="s">
        <v>28</v>
      </c>
      <c r="BA6" s="7">
        <v>9923650</v>
      </c>
      <c r="BB6" s="56">
        <v>3.1</v>
      </c>
    </row>
    <row r="7" spans="1:54" x14ac:dyDescent="0.15">
      <c r="A7" s="50"/>
      <c r="B7" s="50"/>
      <c r="C7" s="8">
        <f>SUM(C9,C11,C13,C15,C17,C21,C23,C56,C25,C27,C29,C34,C36,C38,C40,C42,C44,C46,C48,C50,C52,C54,C19)</f>
        <v>100.00000000000003</v>
      </c>
      <c r="D7" s="44"/>
      <c r="E7" s="8">
        <f>SUM(E9,E11,E13,E15,E17,E21,E23,E56,E25,E27,E29,E34,E36,E38,E40,E42,E44,E46,E48,E50,E52,E54,E19)</f>
        <v>99.999999999999986</v>
      </c>
      <c r="F7" s="44"/>
      <c r="G7" s="8">
        <f>SUM(G9,G11,G13,G15,G17,G21,G23,G56,G25,G27,G29,G34,G36,G38,G40,G42,G44,G46,G48,G50,G52,G54,G19)</f>
        <v>100.00000000000001</v>
      </c>
      <c r="H7" s="44"/>
      <c r="I7" s="8">
        <f>SUM(I9,I11,I13,I15,I17,I21,I23,I56,I25,I27,I29,I34,I36,I38,I40,I42,I44,I46,I48,I50,I52,I54,I19)</f>
        <v>100.0000078739407</v>
      </c>
      <c r="J7" s="44"/>
      <c r="K7" s="8">
        <f>SUM(K9,K11,K13,K15,K17,K21,K23,K56,K25,K27,K29,K34,K36,K38,K40,K42,K44,K46,K48,K50,K52,K54,K19)</f>
        <v>99.999999999999986</v>
      </c>
      <c r="L7" s="44"/>
      <c r="M7" s="8">
        <f>SUM(M9,M11,M13,M15,M17,M21,M23,M56,M25,M27,M29,M34,M36,M38,M40,M42,M44,M46,M48,M50,M52,M54)-0.2</f>
        <v>99.999982650712596</v>
      </c>
      <c r="N7" s="44"/>
      <c r="O7" s="8">
        <f>SUM(O9,O11,O13,O15,O17,O21,O23,O56,O27,O29,O34,O36,O38,O40,O42,O44,O46,O48,O50,O52,O54)+0.3</f>
        <v>99.980294177335296</v>
      </c>
      <c r="P7" s="44"/>
      <c r="Q7" s="8">
        <f>SUM(Q9,Q11,Q13,Q15,Q17,Q21,Q23,Q56,Q27,Q29,Q34,Q36,Q38,Q40,Q42,Q44,Q46,Q48,Q50,Q52,Q54)+0.1</f>
        <v>100</v>
      </c>
      <c r="R7" s="44"/>
      <c r="S7" s="8">
        <f>SUM(S9,S11,S13,S15,S17,S21,S23,S56,S27,S29,S34,S36,S38,S40,S42,S44,S46,S48,S50,S52,S54)-0.3</f>
        <v>100.00000000000001</v>
      </c>
      <c r="T7" s="61"/>
      <c r="U7" s="8">
        <f>SUM(U9,U11,U13,U15,U17,U21,U23,U56,U27,U29,U34,U36,U38,U40,U42,U44,U46,U48,U50,U52,U54)</f>
        <v>100</v>
      </c>
      <c r="V7" s="56"/>
      <c r="W7" s="8">
        <f>SUM(W9,W11,W13,W15,W17,W21,W23,W56,W27,W29,W34,W36,W38,W40,W42,W44,W46,W48,W50,W52,W54)</f>
        <v>100.00000000000001</v>
      </c>
      <c r="X7" s="56"/>
      <c r="Y7" s="8">
        <f>SUM(Y9,Y11,Y13,Y15,Y17,Y21,Y23,Y56,Y27,Y29,Y34,Y36,Y38,Y40,Y42,Y44,Y46,Y48,Y50,Y52,Y54)</f>
        <v>100</v>
      </c>
      <c r="Z7" s="56"/>
      <c r="AA7" s="8">
        <f>SUM(AA9,AA11,AA13,AA15,AA17,AA21,AA23,AA56,AA27,AA29,AA34,AA36,AA38,AA40,AA42,AA44,AA46,AA48,AA50,AA52,AA54)</f>
        <v>100.00000000000001</v>
      </c>
      <c r="AB7" s="56"/>
      <c r="AC7" s="8">
        <f>SUM(AC9,AC11,AC13,AC15,AC17,AC21,AC23,AC56,AC27,AC29,AC34,AC36,AC38,AC40,AC42,AC44,AC46,AC48,AC50,AC52,AC54)</f>
        <v>100</v>
      </c>
      <c r="AD7" s="56"/>
      <c r="AE7" s="8">
        <f>SUM(AE9,AE11,AE13,AE15,AE17,AE21,AE23,AE56,AE27,AE29,AE34,AE36,AE38,AE40,AE42,AE44,AE46,AE48,AE50,AE52,AE54)</f>
        <v>100</v>
      </c>
      <c r="AF7" s="56"/>
      <c r="AG7" s="8">
        <f>SUM(AG9,AG11,AG13,AG15,AG17,AG21,AG23,AG56,AG27,AG29,AG34,AG36,AG38,AG40,AG42,AG44,AG46,AG48,AG50,AG52,AG54)</f>
        <v>99.999999999999972</v>
      </c>
      <c r="AH7" s="56"/>
      <c r="AI7" s="8">
        <f>SUM(AI9,AI11,AI13,AI15,AI17,AI21,AI23,AI56,AI27,AI29,AI34,AI36,AI38,AI40,AI42,AI44,AI46,AI48,AI50,AI52,AI54)</f>
        <v>100.00000000000001</v>
      </c>
      <c r="AJ7" s="56"/>
      <c r="AK7" s="8">
        <f>SUM(AK9,AK11,AK13,AK15,AK17,AK21,AK23,AK56,AK27,AK29,AK34,AK36,AK38,AK40,AK42,AK44,AK46,AK48,AK50,AK52,AK54)</f>
        <v>100</v>
      </c>
      <c r="AL7" s="56"/>
      <c r="AM7" s="8">
        <f>SUM(AM9,AM11,AM13,AM15,AM17,AM21,AM23,AM56,AM27,AM29,AM34,AM36,AM38,AM40,AM42,AM44,AM46,AM48,AM50,AM52,AM54)</f>
        <v>100</v>
      </c>
      <c r="AN7" s="56"/>
      <c r="AO7" s="8">
        <f>SUM(AO9,AO11,AO13,AO15,AO17,AO21,AO23,AO56,AO27,AO29,AO34,AO36,AO38,AO40,AO42,AO44,AO46,AO48,AO50,AO52,AO54)</f>
        <v>100</v>
      </c>
      <c r="AP7" s="56"/>
      <c r="AQ7" s="8">
        <f>SUM(AQ9,AQ11,AQ13,AQ15,AQ17,AQ21,AQ23,AQ56,AQ27,AQ29,AQ34,AQ36,AQ38,AQ40,AQ42,AQ44,AQ46,AQ48,AQ50,AQ52,AQ54)</f>
        <v>100</v>
      </c>
      <c r="AR7" s="56"/>
      <c r="AS7" s="8">
        <f>SUM(AS9,AS11,AS13,AS15,AS17,AS21,AS23,AS56,AS27,AS29,AS34,AS36,AS38,AS40,AS42,AS44,AS46,AS48,AS50,AS52,AS54)</f>
        <v>100</v>
      </c>
      <c r="AT7" s="56"/>
      <c r="AU7" s="8">
        <f>SUM(AU9,AU11,AU13,AU15,AU17,AU21,AU23,AU56,AU27,AU29,AU34,AU36,AU38,AU40,AU42,AU44,AU46,AU48,AU50,AU52,AU54)</f>
        <v>100.00000000000001</v>
      </c>
      <c r="AV7" s="56"/>
      <c r="AW7" s="8">
        <v>-100</v>
      </c>
      <c r="AX7" s="56"/>
      <c r="AY7" s="8">
        <v>-100</v>
      </c>
      <c r="AZ7" s="56"/>
      <c r="BA7" s="8">
        <v>-100</v>
      </c>
      <c r="BB7" s="56"/>
    </row>
    <row r="8" spans="1:54" x14ac:dyDescent="0.15">
      <c r="A8" s="50" t="s">
        <v>20</v>
      </c>
      <c r="B8" s="50"/>
      <c r="C8" s="7">
        <v>4416149</v>
      </c>
      <c r="D8" s="43">
        <f>(C8-E8)/E8*100</f>
        <v>1.2401267843084933</v>
      </c>
      <c r="E8" s="7">
        <v>4362054</v>
      </c>
      <c r="F8" s="43">
        <f>(E8-G8)/G8*100</f>
        <v>-0.27840315739997329</v>
      </c>
      <c r="G8" s="7">
        <v>4374232</v>
      </c>
      <c r="H8" s="43">
        <f>(G8-I8)/I8*100</f>
        <v>-3.4387150922095913</v>
      </c>
      <c r="I8" s="7">
        <v>4530006</v>
      </c>
      <c r="J8" s="43">
        <f>(I8-K8)/K8*100</f>
        <v>-0.39941321480366176</v>
      </c>
      <c r="K8" s="7">
        <v>4548172</v>
      </c>
      <c r="L8" s="43">
        <f>(K8-M8)/M8*100</f>
        <v>1.1996871561582509</v>
      </c>
      <c r="M8" s="7">
        <v>4494255</v>
      </c>
      <c r="N8" s="43">
        <f>(M8-O8)/O8*100</f>
        <v>3.2756326307664416</v>
      </c>
      <c r="O8" s="7">
        <v>4351709</v>
      </c>
      <c r="P8" s="43">
        <f>(O8-Q8)/Q8*100</f>
        <v>-0.1107761099130387</v>
      </c>
      <c r="Q8" s="7">
        <v>4356535</v>
      </c>
      <c r="R8" s="43">
        <f>(Q8-S8)/S8*100</f>
        <v>0.45987724923165468</v>
      </c>
      <c r="S8" s="7">
        <v>4336592</v>
      </c>
      <c r="T8" s="43">
        <v>3.3</v>
      </c>
      <c r="U8" s="7">
        <v>4196642</v>
      </c>
      <c r="V8" s="56">
        <v>-5</v>
      </c>
      <c r="W8" s="7">
        <v>4417389</v>
      </c>
      <c r="X8" s="56">
        <v>4.0999999999999996</v>
      </c>
      <c r="Y8" s="7">
        <v>4244757</v>
      </c>
      <c r="Z8" s="56">
        <v>4.7</v>
      </c>
      <c r="AA8" s="7">
        <v>4054094</v>
      </c>
      <c r="AB8" s="56">
        <v>-1.9</v>
      </c>
      <c r="AC8" s="7">
        <v>4130718</v>
      </c>
      <c r="AD8" s="56">
        <v>-6.1</v>
      </c>
      <c r="AE8" s="7">
        <v>4399073</v>
      </c>
      <c r="AF8" s="56">
        <v>-7.7</v>
      </c>
      <c r="AG8" s="7">
        <v>4764413</v>
      </c>
      <c r="AH8" s="56">
        <v>-8.1999999999999993</v>
      </c>
      <c r="AI8" s="7">
        <v>5192706</v>
      </c>
      <c r="AJ8" s="56">
        <v>-2</v>
      </c>
      <c r="AK8" s="7">
        <v>5296597</v>
      </c>
      <c r="AL8" s="56">
        <v>10.7</v>
      </c>
      <c r="AM8" s="7">
        <v>4784176</v>
      </c>
      <c r="AN8" s="56">
        <v>6</v>
      </c>
      <c r="AO8" s="7">
        <v>4514910</v>
      </c>
      <c r="AP8" s="56">
        <v>3.9</v>
      </c>
      <c r="AQ8" s="7">
        <v>4347146</v>
      </c>
      <c r="AR8" s="56">
        <v>4.3</v>
      </c>
      <c r="AS8" s="7">
        <v>4166262</v>
      </c>
      <c r="AT8" s="56" t="s">
        <v>29</v>
      </c>
      <c r="AU8" s="7">
        <v>4303012</v>
      </c>
      <c r="AV8" s="56">
        <v>15.3</v>
      </c>
      <c r="AW8" s="7">
        <v>3731258</v>
      </c>
      <c r="AX8" s="56" t="s">
        <v>30</v>
      </c>
      <c r="AY8" s="7">
        <v>3744325</v>
      </c>
      <c r="AZ8" s="56" t="s">
        <v>31</v>
      </c>
      <c r="BA8" s="7">
        <v>4118265</v>
      </c>
      <c r="BB8" s="56">
        <v>14.8</v>
      </c>
    </row>
    <row r="9" spans="1:54" x14ac:dyDescent="0.15">
      <c r="A9" s="50"/>
      <c r="B9" s="50"/>
      <c r="C9" s="8">
        <v>38</v>
      </c>
      <c r="D9" s="44"/>
      <c r="E9" s="8">
        <v>39.9</v>
      </c>
      <c r="F9" s="44"/>
      <c r="G9" s="8">
        <f>(G8/$G$6)*100</f>
        <v>40.043827997902895</v>
      </c>
      <c r="H9" s="44"/>
      <c r="I9" s="8">
        <f>(I8/$I$6)*100</f>
        <v>35.668998744185195</v>
      </c>
      <c r="J9" s="44"/>
      <c r="K9" s="8">
        <f>(K8/$K$6)*100</f>
        <v>30.204438729046878</v>
      </c>
      <c r="L9" s="44"/>
      <c r="M9" s="8">
        <f>(M8/$M$6)*100</f>
        <v>38.986060801792114</v>
      </c>
      <c r="N9" s="44"/>
      <c r="O9" s="8">
        <f>(O8/$Q$6)*100-0.1</f>
        <v>39.573671349117191</v>
      </c>
      <c r="P9" s="44"/>
      <c r="Q9" s="8">
        <f>(Q8/$Q$6)*100-0.1</f>
        <v>39.617669037825429</v>
      </c>
      <c r="R9" s="44"/>
      <c r="S9" s="8">
        <f>(S8/$S$6)*100</f>
        <v>44.285124180043063</v>
      </c>
      <c r="T9" s="44"/>
      <c r="U9" s="8">
        <v>42.1</v>
      </c>
      <c r="V9" s="56"/>
      <c r="W9" s="8">
        <v>42.2</v>
      </c>
      <c r="X9" s="56"/>
      <c r="Y9" s="8">
        <v>36.700000000000003</v>
      </c>
      <c r="Z9" s="56"/>
      <c r="AA9" s="8">
        <v>38.9</v>
      </c>
      <c r="AB9" s="56"/>
      <c r="AC9" s="8">
        <v>34.799999999999997</v>
      </c>
      <c r="AD9" s="56"/>
      <c r="AE9" s="8">
        <v>48.3</v>
      </c>
      <c r="AF9" s="56"/>
      <c r="AG9" s="8">
        <v>50.9</v>
      </c>
      <c r="AH9" s="56"/>
      <c r="AI9" s="8">
        <v>59.5</v>
      </c>
      <c r="AJ9" s="56"/>
      <c r="AK9" s="8">
        <v>54.4</v>
      </c>
      <c r="AL9" s="56"/>
      <c r="AM9" s="8">
        <v>50.1</v>
      </c>
      <c r="AN9" s="56"/>
      <c r="AO9" s="8">
        <v>52</v>
      </c>
      <c r="AP9" s="56"/>
      <c r="AQ9" s="8">
        <v>47.3</v>
      </c>
      <c r="AR9" s="56"/>
      <c r="AS9" s="8">
        <v>47.9</v>
      </c>
      <c r="AT9" s="56"/>
      <c r="AU9" s="8">
        <v>48</v>
      </c>
      <c r="AV9" s="56"/>
      <c r="AW9" s="8">
        <v>-42.1</v>
      </c>
      <c r="AX9" s="56"/>
      <c r="AY9" s="8">
        <v>-43.1</v>
      </c>
      <c r="AZ9" s="56"/>
      <c r="BA9" s="8">
        <v>-41.5</v>
      </c>
      <c r="BB9" s="56"/>
    </row>
    <row r="10" spans="1:54" x14ac:dyDescent="0.15">
      <c r="A10" s="50" t="s">
        <v>19</v>
      </c>
      <c r="B10" s="50"/>
      <c r="C10" s="7">
        <v>145251</v>
      </c>
      <c r="D10" s="43">
        <f>(C10-E10)/E10*100</f>
        <v>0.58445920211624092</v>
      </c>
      <c r="E10" s="7">
        <v>144407</v>
      </c>
      <c r="F10" s="43">
        <f>(E10-G10)/G10*100</f>
        <v>2.3248728086957753</v>
      </c>
      <c r="G10" s="7">
        <v>141126</v>
      </c>
      <c r="H10" s="43">
        <f>(G10-I10)/I10*100</f>
        <v>-0.70918991937186038</v>
      </c>
      <c r="I10" s="7">
        <v>142134</v>
      </c>
      <c r="J10" s="43">
        <f>(I10-K10)/K10*100</f>
        <v>1.6084755940636526</v>
      </c>
      <c r="K10" s="7">
        <v>139884</v>
      </c>
      <c r="L10" s="43">
        <f>(K10-M10)/M10*100</f>
        <v>0.57519197032009428</v>
      </c>
      <c r="M10" s="7">
        <v>139084</v>
      </c>
      <c r="N10" s="43">
        <f>(M10-O10)/O10*100</f>
        <v>0.80888321929722828</v>
      </c>
      <c r="O10" s="7">
        <v>137968</v>
      </c>
      <c r="P10" s="43">
        <f>(O10-Q10)/Q10*100</f>
        <v>0.76173087456636845</v>
      </c>
      <c r="Q10" s="7">
        <v>136925</v>
      </c>
      <c r="R10" s="43">
        <f>(Q10-S10)/S10*100</f>
        <v>-0.40369508292115214</v>
      </c>
      <c r="S10" s="7">
        <v>137480</v>
      </c>
      <c r="T10" s="43">
        <v>-1.2</v>
      </c>
      <c r="U10" s="7">
        <v>139120</v>
      </c>
      <c r="V10" s="56">
        <v>4.5999999999999996</v>
      </c>
      <c r="W10" s="7">
        <v>132941</v>
      </c>
      <c r="X10" s="56">
        <v>-4.9000000000000004</v>
      </c>
      <c r="Y10" s="7">
        <v>139800</v>
      </c>
      <c r="Z10" s="56">
        <v>-5</v>
      </c>
      <c r="AA10" s="7">
        <v>147119</v>
      </c>
      <c r="AB10" s="56">
        <v>-6.6</v>
      </c>
      <c r="AC10" s="7">
        <v>157523</v>
      </c>
      <c r="AD10" s="56">
        <v>-2.2999999999999998</v>
      </c>
      <c r="AE10" s="7">
        <v>161270</v>
      </c>
      <c r="AF10" s="56">
        <v>-3.2</v>
      </c>
      <c r="AG10" s="7">
        <v>166576</v>
      </c>
      <c r="AH10" s="56">
        <v>-6.5</v>
      </c>
      <c r="AI10" s="7">
        <v>178066</v>
      </c>
      <c r="AJ10" s="56">
        <v>-3.8</v>
      </c>
      <c r="AK10" s="7">
        <v>185029</v>
      </c>
      <c r="AL10" s="56">
        <v>-56.4</v>
      </c>
      <c r="AM10" s="7">
        <v>424474</v>
      </c>
      <c r="AN10" s="56">
        <v>43.8</v>
      </c>
      <c r="AO10" s="7">
        <v>295132</v>
      </c>
      <c r="AP10" s="56">
        <v>21.4</v>
      </c>
      <c r="AQ10" s="7">
        <v>243065</v>
      </c>
      <c r="AR10" s="56">
        <v>34.200000000000003</v>
      </c>
      <c r="AS10" s="7">
        <v>181099</v>
      </c>
      <c r="AT10" s="56">
        <v>5.2</v>
      </c>
      <c r="AU10" s="7">
        <v>172155</v>
      </c>
      <c r="AV10" s="56">
        <v>0.9</v>
      </c>
      <c r="AW10" s="7">
        <v>170631</v>
      </c>
      <c r="AX10" s="56" t="s">
        <v>32</v>
      </c>
      <c r="AY10" s="7">
        <v>170724</v>
      </c>
      <c r="AZ10" s="56">
        <v>2.2000000000000002</v>
      </c>
      <c r="BA10" s="7">
        <v>167103</v>
      </c>
      <c r="BB10" s="56">
        <v>2.7</v>
      </c>
    </row>
    <row r="11" spans="1:54" x14ac:dyDescent="0.15">
      <c r="A11" s="50"/>
      <c r="B11" s="50"/>
      <c r="C11" s="8">
        <v>1.3</v>
      </c>
      <c r="D11" s="44"/>
      <c r="E11" s="8">
        <v>1.3</v>
      </c>
      <c r="F11" s="44"/>
      <c r="G11" s="8">
        <f>(G10/$G$6)*100</f>
        <v>1.2919354231856113</v>
      </c>
      <c r="H11" s="44"/>
      <c r="I11" s="8">
        <f>(I10/$I$6)*100</f>
        <v>1.1191546915182935</v>
      </c>
      <c r="J11" s="44"/>
      <c r="K11" s="8">
        <f>(K10/$K$6)*100</f>
        <v>0.92897051984269574</v>
      </c>
      <c r="L11" s="44"/>
      <c r="M11" s="8">
        <f>(M10/$M$6)*100</f>
        <v>1.2065041437471735</v>
      </c>
      <c r="N11" s="44"/>
      <c r="O11" s="8">
        <f>(O10/$Q$6)*100</f>
        <v>1.2578270028384253</v>
      </c>
      <c r="P11" s="44"/>
      <c r="Q11" s="8">
        <f>(Q10/$Q$6)*100</f>
        <v>1.2483181778648049</v>
      </c>
      <c r="R11" s="44"/>
      <c r="S11" s="8">
        <f>(S10/$S$6)*100</f>
        <v>1.4039408992758184</v>
      </c>
      <c r="T11" s="44"/>
      <c r="U11" s="8">
        <v>1.4</v>
      </c>
      <c r="V11" s="56"/>
      <c r="W11" s="8">
        <v>1.3</v>
      </c>
      <c r="X11" s="56"/>
      <c r="Y11" s="8">
        <v>1.2</v>
      </c>
      <c r="Z11" s="56"/>
      <c r="AA11" s="8">
        <v>1.4</v>
      </c>
      <c r="AB11" s="56"/>
      <c r="AC11" s="8">
        <v>1.3</v>
      </c>
      <c r="AD11" s="56"/>
      <c r="AE11" s="8">
        <v>1.8</v>
      </c>
      <c r="AF11" s="56"/>
      <c r="AG11" s="8">
        <v>1.8</v>
      </c>
      <c r="AH11" s="56"/>
      <c r="AI11" s="8">
        <v>2</v>
      </c>
      <c r="AJ11" s="56"/>
      <c r="AK11" s="8">
        <v>1.9</v>
      </c>
      <c r="AL11" s="56"/>
      <c r="AM11" s="8">
        <v>4.4000000000000004</v>
      </c>
      <c r="AN11" s="56"/>
      <c r="AO11" s="8">
        <v>3.4</v>
      </c>
      <c r="AP11" s="56"/>
      <c r="AQ11" s="8">
        <v>2.6</v>
      </c>
      <c r="AR11" s="56"/>
      <c r="AS11" s="8">
        <v>2.1</v>
      </c>
      <c r="AT11" s="56"/>
      <c r="AU11" s="8">
        <v>1.9</v>
      </c>
      <c r="AV11" s="56"/>
      <c r="AW11" s="8">
        <v>-1.9</v>
      </c>
      <c r="AX11" s="56"/>
      <c r="AY11" s="8">
        <v>-2</v>
      </c>
      <c r="AZ11" s="56"/>
      <c r="BA11" s="8">
        <v>-1.7</v>
      </c>
      <c r="BB11" s="56"/>
    </row>
    <row r="12" spans="1:54" ht="13.5" customHeight="1" x14ac:dyDescent="0.15">
      <c r="A12" s="50" t="s">
        <v>18</v>
      </c>
      <c r="B12" s="50"/>
      <c r="C12" s="7">
        <v>1787</v>
      </c>
      <c r="D12" s="43">
        <f t="shared" ref="D12" si="0">(C12-E12)/E12*100</f>
        <v>58.985765124555158</v>
      </c>
      <c r="E12" s="7">
        <v>1124</v>
      </c>
      <c r="F12" s="43">
        <f t="shared" ref="F12" si="1">(E12-G12)/G12*100</f>
        <v>-12.324492979719189</v>
      </c>
      <c r="G12" s="7">
        <v>1282</v>
      </c>
      <c r="H12" s="43">
        <f t="shared" ref="H12" si="2">(G12-I12)/I12*100</f>
        <v>-49.64650432050275</v>
      </c>
      <c r="I12" s="7">
        <v>2546</v>
      </c>
      <c r="J12" s="43">
        <f t="shared" ref="J12" si="3">(I12-K12)/K12*100</f>
        <v>-26.965002868617326</v>
      </c>
      <c r="K12" s="7">
        <v>3486</v>
      </c>
      <c r="L12" s="43">
        <f t="shared" ref="L12" si="4">(K12-M12)/M12*100</f>
        <v>19.834994843588863</v>
      </c>
      <c r="M12" s="7">
        <v>2909</v>
      </c>
      <c r="N12" s="43">
        <f t="shared" ref="N12" si="5">(M12-O12)/O12*100</f>
        <v>-59.837084081181835</v>
      </c>
      <c r="O12" s="7">
        <v>7243</v>
      </c>
      <c r="P12" s="43">
        <f t="shared" ref="P12" si="6">(O12-Q12)/Q12*100</f>
        <v>8.0238627889634593</v>
      </c>
      <c r="Q12" s="7">
        <v>6705</v>
      </c>
      <c r="R12" s="43">
        <f t="shared" ref="R12" si="7">(Q12-S12)/S12*100</f>
        <v>88.60759493670885</v>
      </c>
      <c r="S12" s="7">
        <v>3555</v>
      </c>
      <c r="T12" s="43">
        <v>-41.4</v>
      </c>
      <c r="U12" s="7">
        <v>6069</v>
      </c>
      <c r="V12" s="56">
        <v>-16.8</v>
      </c>
      <c r="W12" s="7">
        <v>7298</v>
      </c>
      <c r="X12" s="56">
        <v>-11.4</v>
      </c>
      <c r="Y12" s="7">
        <v>8241</v>
      </c>
      <c r="Z12" s="56">
        <v>-8.6</v>
      </c>
      <c r="AA12" s="7">
        <v>9015</v>
      </c>
      <c r="AB12" s="56">
        <v>-13.2</v>
      </c>
      <c r="AC12" s="7">
        <v>10389</v>
      </c>
      <c r="AD12" s="56">
        <v>-22.3</v>
      </c>
      <c r="AE12" s="7">
        <v>13365</v>
      </c>
      <c r="AF12" s="56">
        <v>-13.7</v>
      </c>
      <c r="AG12" s="7">
        <v>15490</v>
      </c>
      <c r="AH12" s="56">
        <v>-17.899999999999999</v>
      </c>
      <c r="AI12" s="7">
        <v>18876</v>
      </c>
      <c r="AJ12" s="56">
        <v>2.8</v>
      </c>
      <c r="AK12" s="7">
        <v>18356</v>
      </c>
      <c r="AL12" s="56">
        <v>37.700000000000003</v>
      </c>
      <c r="AM12" s="7">
        <v>13329</v>
      </c>
      <c r="AN12" s="56" t="s">
        <v>33</v>
      </c>
      <c r="AO12" s="7">
        <v>18908</v>
      </c>
      <c r="AP12" s="56" t="s">
        <v>34</v>
      </c>
      <c r="AQ12" s="7">
        <v>32136</v>
      </c>
      <c r="AR12" s="56">
        <v>2.1</v>
      </c>
      <c r="AS12" s="7">
        <v>31480</v>
      </c>
      <c r="AT12" s="56" t="s">
        <v>35</v>
      </c>
      <c r="AU12" s="7">
        <v>44510</v>
      </c>
      <c r="AV12" s="56" t="s">
        <v>36</v>
      </c>
      <c r="AW12" s="7">
        <v>136864</v>
      </c>
      <c r="AX12" s="56">
        <v>2.9</v>
      </c>
      <c r="AY12" s="7">
        <v>133004</v>
      </c>
      <c r="AZ12" s="56">
        <v>340</v>
      </c>
      <c r="BA12" s="7">
        <v>30229</v>
      </c>
      <c r="BB12" s="56" t="s">
        <v>37</v>
      </c>
    </row>
    <row r="13" spans="1:54" ht="13.5" customHeight="1" x14ac:dyDescent="0.15">
      <c r="A13" s="50"/>
      <c r="B13" s="50"/>
      <c r="C13" s="8">
        <v>0</v>
      </c>
      <c r="D13" s="44"/>
      <c r="E13" s="8">
        <v>0</v>
      </c>
      <c r="F13" s="44"/>
      <c r="G13" s="8">
        <f>(G12/$G$6)*100</f>
        <v>1.1736045891784319E-2</v>
      </c>
      <c r="H13" s="44"/>
      <c r="I13" s="8">
        <f>(I12/$I$6)*100</f>
        <v>2.0047053095005946E-2</v>
      </c>
      <c r="J13" s="44"/>
      <c r="K13" s="8">
        <f>(K12/$K$6)*100</f>
        <v>2.3150547826567999E-2</v>
      </c>
      <c r="L13" s="44"/>
      <c r="M13" s="8">
        <f>(M12/$M$6)*100</f>
        <v>2.5234538510256595E-2</v>
      </c>
      <c r="N13" s="44"/>
      <c r="O13" s="8">
        <f>(O12/$Q$6)*100</f>
        <v>6.6033000272227721E-2</v>
      </c>
      <c r="P13" s="44"/>
      <c r="Q13" s="8">
        <f>(Q12/$Q$6)*100</f>
        <v>6.1128160544703415E-2</v>
      </c>
      <c r="R13" s="44"/>
      <c r="S13" s="8">
        <f>(S12/$S$6)*100</f>
        <v>3.6303534309903511E-2</v>
      </c>
      <c r="T13" s="44"/>
      <c r="U13" s="8">
        <v>0.1</v>
      </c>
      <c r="V13" s="56"/>
      <c r="W13" s="8">
        <v>0.1</v>
      </c>
      <c r="X13" s="56"/>
      <c r="Y13" s="8">
        <v>0.1</v>
      </c>
      <c r="Z13" s="56"/>
      <c r="AA13" s="8">
        <v>0.1</v>
      </c>
      <c r="AB13" s="56"/>
      <c r="AC13" s="8">
        <v>0.1</v>
      </c>
      <c r="AD13" s="56"/>
      <c r="AE13" s="8">
        <v>0.1</v>
      </c>
      <c r="AF13" s="56"/>
      <c r="AG13" s="8">
        <v>0.2</v>
      </c>
      <c r="AH13" s="56"/>
      <c r="AI13" s="8">
        <v>0.2</v>
      </c>
      <c r="AJ13" s="56"/>
      <c r="AK13" s="8">
        <v>0.2</v>
      </c>
      <c r="AL13" s="56"/>
      <c r="AM13" s="8">
        <v>0.1</v>
      </c>
      <c r="AN13" s="56"/>
      <c r="AO13" s="8">
        <v>0.2</v>
      </c>
      <c r="AP13" s="56"/>
      <c r="AQ13" s="8">
        <v>0.3</v>
      </c>
      <c r="AR13" s="56"/>
      <c r="AS13" s="8">
        <v>0.4</v>
      </c>
      <c r="AT13" s="56"/>
      <c r="AU13" s="8">
        <v>0.5</v>
      </c>
      <c r="AV13" s="56"/>
      <c r="AW13" s="8">
        <v>-1.5</v>
      </c>
      <c r="AX13" s="56"/>
      <c r="AY13" s="8">
        <v>-1.5</v>
      </c>
      <c r="AZ13" s="56"/>
      <c r="BA13" s="8">
        <v>-0.3</v>
      </c>
      <c r="BB13" s="56"/>
    </row>
    <row r="14" spans="1:54" x14ac:dyDescent="0.15">
      <c r="A14" s="50" t="s">
        <v>17</v>
      </c>
      <c r="B14" s="50"/>
      <c r="C14" s="7">
        <v>35973</v>
      </c>
      <c r="D14" s="43">
        <f t="shared" ref="D14" si="8">(C14-E14)/E14*100</f>
        <v>37.906843013225995</v>
      </c>
      <c r="E14" s="7">
        <v>26085</v>
      </c>
      <c r="F14" s="43">
        <f t="shared" ref="F14" si="9">(E14-G14)/G14*100</f>
        <v>5.1560106425864713</v>
      </c>
      <c r="G14" s="7">
        <v>24806</v>
      </c>
      <c r="H14" s="43">
        <f t="shared" ref="H14" si="10">(G14-I14)/I14*100</f>
        <v>-5.6554976609744037</v>
      </c>
      <c r="I14" s="7">
        <v>26293</v>
      </c>
      <c r="J14" s="43">
        <f t="shared" ref="J14" si="11">(I14-K14)/K14*100</f>
        <v>60.509126426958062</v>
      </c>
      <c r="K14" s="7">
        <v>16381</v>
      </c>
      <c r="L14" s="43">
        <f t="shared" ref="L14" si="12">(K14-M14)/M14*100</f>
        <v>-10.167260762270359</v>
      </c>
      <c r="M14" s="7">
        <v>18235</v>
      </c>
      <c r="N14" s="43">
        <f t="shared" ref="N14" si="13">(M14-O14)/O14*100</f>
        <v>18.701991928134358</v>
      </c>
      <c r="O14" s="7">
        <v>15362</v>
      </c>
      <c r="P14" s="43">
        <f t="shared" ref="P14" si="14">(O14-Q14)/Q14*100</f>
        <v>-24.905900180867185</v>
      </c>
      <c r="Q14" s="7">
        <v>20457</v>
      </c>
      <c r="R14" s="43">
        <f t="shared" ref="R14" si="15">(Q14-S14)/S14*100</f>
        <v>49.791315808742773</v>
      </c>
      <c r="S14" s="7">
        <v>13657</v>
      </c>
      <c r="T14" s="43">
        <v>-42.5</v>
      </c>
      <c r="U14" s="7">
        <v>23752</v>
      </c>
      <c r="V14" s="56">
        <v>-22</v>
      </c>
      <c r="W14" s="7">
        <v>30452</v>
      </c>
      <c r="X14" s="56">
        <v>92.5</v>
      </c>
      <c r="Y14" s="7">
        <v>15821</v>
      </c>
      <c r="Z14" s="56">
        <v>99.8</v>
      </c>
      <c r="AA14" s="7">
        <v>7917</v>
      </c>
      <c r="AB14" s="56">
        <v>14.6</v>
      </c>
      <c r="AC14" s="7">
        <v>6911</v>
      </c>
      <c r="AD14" s="56">
        <v>13.9</v>
      </c>
      <c r="AE14" s="7">
        <v>6070</v>
      </c>
      <c r="AF14" s="56">
        <v>27.9</v>
      </c>
      <c r="AG14" s="7">
        <v>4745</v>
      </c>
      <c r="AH14" s="56">
        <v>-20.7</v>
      </c>
      <c r="AI14" s="7">
        <v>5983</v>
      </c>
      <c r="AJ14" s="56">
        <v>-63.1</v>
      </c>
      <c r="AK14" s="7">
        <v>16227</v>
      </c>
      <c r="AL14" s="56">
        <v>12.9</v>
      </c>
      <c r="AM14" s="7">
        <v>14376</v>
      </c>
      <c r="AN14" s="56">
        <v>60.5</v>
      </c>
      <c r="AO14" s="7">
        <v>8955</v>
      </c>
      <c r="AP14" s="56">
        <v>79.5</v>
      </c>
      <c r="AQ14" s="7">
        <v>4988</v>
      </c>
      <c r="AR14" s="56" t="s">
        <v>38</v>
      </c>
      <c r="AS14" s="7"/>
      <c r="AT14" s="56"/>
      <c r="AU14" s="7"/>
      <c r="AV14" s="56"/>
      <c r="AW14" s="7"/>
      <c r="AX14" s="56"/>
      <c r="AY14" s="7"/>
      <c r="AZ14" s="56"/>
      <c r="BA14" s="7"/>
      <c r="BB14" s="56"/>
    </row>
    <row r="15" spans="1:54" x14ac:dyDescent="0.15">
      <c r="A15" s="50"/>
      <c r="B15" s="50"/>
      <c r="C15" s="8">
        <v>0.3</v>
      </c>
      <c r="D15" s="44"/>
      <c r="E15" s="8">
        <v>0.2</v>
      </c>
      <c r="F15" s="44"/>
      <c r="G15" s="8">
        <f>(G14/$G$6)*100</f>
        <v>0.22708607986864415</v>
      </c>
      <c r="H15" s="44"/>
      <c r="I15" s="8">
        <f>(I14/$I$6)*100</f>
        <v>0.2070295235769801</v>
      </c>
      <c r="J15" s="44"/>
      <c r="K15" s="8">
        <f>(K14/$K$6)*100</f>
        <v>0.10878632356483371</v>
      </c>
      <c r="L15" s="44"/>
      <c r="M15" s="8">
        <f>(M14/$M$6)*100</f>
        <v>0.15818212778773771</v>
      </c>
      <c r="N15" s="44"/>
      <c r="O15" s="8">
        <f>(O14/$Q$6)*100</f>
        <v>0.14005231950600058</v>
      </c>
      <c r="P15" s="44"/>
      <c r="Q15" s="8">
        <f>(Q14/$Q$6)*100</f>
        <v>0.18650242807800116</v>
      </c>
      <c r="R15" s="44"/>
      <c r="S15" s="8">
        <f>(S14/$S$6)*100</f>
        <v>0.13946480114496546</v>
      </c>
      <c r="T15" s="44"/>
      <c r="U15" s="8">
        <v>0.2</v>
      </c>
      <c r="V15" s="56"/>
      <c r="W15" s="8">
        <v>0.3</v>
      </c>
      <c r="X15" s="56"/>
      <c r="Y15" s="8">
        <v>0.1</v>
      </c>
      <c r="Z15" s="56"/>
      <c r="AA15" s="8">
        <v>0.1</v>
      </c>
      <c r="AB15" s="56"/>
      <c r="AC15" s="8">
        <v>0.1</v>
      </c>
      <c r="AD15" s="56"/>
      <c r="AE15" s="8">
        <v>0.1</v>
      </c>
      <c r="AF15" s="56"/>
      <c r="AG15" s="8">
        <v>0</v>
      </c>
      <c r="AH15" s="56"/>
      <c r="AI15" s="8">
        <v>0.1</v>
      </c>
      <c r="AJ15" s="56"/>
      <c r="AK15" s="8">
        <v>0.2</v>
      </c>
      <c r="AL15" s="56"/>
      <c r="AM15" s="8">
        <v>0.2</v>
      </c>
      <c r="AN15" s="56"/>
      <c r="AO15" s="8">
        <v>0.1</v>
      </c>
      <c r="AP15" s="56"/>
      <c r="AQ15" s="8">
        <v>0</v>
      </c>
      <c r="AR15" s="56"/>
      <c r="AS15" s="8"/>
      <c r="AT15" s="56"/>
      <c r="AU15" s="8"/>
      <c r="AV15" s="56"/>
      <c r="AW15" s="8"/>
      <c r="AX15" s="56"/>
      <c r="AY15" s="8"/>
      <c r="AZ15" s="56"/>
      <c r="BA15" s="8"/>
      <c r="BB15" s="56"/>
    </row>
    <row r="16" spans="1:54" ht="13.5" customHeight="1" x14ac:dyDescent="0.15">
      <c r="A16" s="50" t="s">
        <v>127</v>
      </c>
      <c r="B16" s="50"/>
      <c r="C16" s="7">
        <v>51048</v>
      </c>
      <c r="D16" s="43">
        <f t="shared" ref="D16" si="16">(C16-E16)/E16*100</f>
        <v>69.223629251475174</v>
      </c>
      <c r="E16" s="7">
        <v>30166</v>
      </c>
      <c r="F16" s="43">
        <f t="shared" ref="F16" si="17">(E16-G16)/G16*100</f>
        <v>63.607766569042191</v>
      </c>
      <c r="G16" s="7">
        <v>18438</v>
      </c>
      <c r="H16" s="43">
        <f t="shared" ref="H16" si="18">(G16-I16)/I16*100</f>
        <v>-39.452252725600943</v>
      </c>
      <c r="I16" s="7">
        <v>30452</v>
      </c>
      <c r="J16" s="43">
        <f t="shared" ref="J16:J18" si="19">(I16-K16)/K16*100</f>
        <v>62.21168699728333</v>
      </c>
      <c r="K16" s="7">
        <v>18773</v>
      </c>
      <c r="L16" s="43">
        <f t="shared" ref="L16" si="20">(K16-M16)/M16*100</f>
        <v>48.75594294770206</v>
      </c>
      <c r="M16" s="7">
        <v>12620</v>
      </c>
      <c r="N16" s="43">
        <f t="shared" ref="N16" si="21">(M16-O16)/O16*100</f>
        <v>-8.3381754793724578</v>
      </c>
      <c r="O16" s="7">
        <v>13768</v>
      </c>
      <c r="P16" s="43">
        <f t="shared" ref="P16" si="22">(O16-Q16)/Q16*100</f>
        <v>-36.660992777292172</v>
      </c>
      <c r="Q16" s="7">
        <v>21737</v>
      </c>
      <c r="R16" s="43">
        <f t="shared" ref="R16" si="23">(Q16-S16)/S16*100</f>
        <v>174.97786211258696</v>
      </c>
      <c r="S16" s="7">
        <v>7905</v>
      </c>
      <c r="T16" s="43">
        <v>-61.4</v>
      </c>
      <c r="U16" s="7">
        <v>20482</v>
      </c>
      <c r="V16" s="56">
        <v>23.2</v>
      </c>
      <c r="W16" s="7">
        <v>16626</v>
      </c>
      <c r="X16" s="56">
        <v>-34.5</v>
      </c>
      <c r="Y16" s="7">
        <v>25401</v>
      </c>
      <c r="Z16" s="56">
        <v>1008.7</v>
      </c>
      <c r="AA16" s="7">
        <v>2291</v>
      </c>
      <c r="AB16" s="56">
        <v>28.6</v>
      </c>
      <c r="AC16" s="7">
        <v>1782</v>
      </c>
      <c r="AD16" s="56">
        <v>-24.2</v>
      </c>
      <c r="AE16" s="7">
        <v>2352</v>
      </c>
      <c r="AF16" s="56">
        <v>-16.2</v>
      </c>
      <c r="AG16" s="7">
        <v>2808</v>
      </c>
      <c r="AH16" s="56">
        <v>-20.3</v>
      </c>
      <c r="AI16" s="7">
        <v>3522</v>
      </c>
      <c r="AJ16" s="56">
        <v>-62.8</v>
      </c>
      <c r="AK16" s="7">
        <v>9467</v>
      </c>
      <c r="AL16" s="56">
        <v>-10.9</v>
      </c>
      <c r="AM16" s="7">
        <v>10623</v>
      </c>
      <c r="AN16" s="56" t="s">
        <v>39</v>
      </c>
      <c r="AO16" s="7">
        <v>13329</v>
      </c>
      <c r="AP16" s="56">
        <v>126.5</v>
      </c>
      <c r="AQ16" s="7">
        <v>5886</v>
      </c>
      <c r="AR16" s="56" t="s">
        <v>38</v>
      </c>
      <c r="AS16" s="7"/>
      <c r="AT16" s="56"/>
      <c r="AU16" s="7"/>
      <c r="AV16" s="56"/>
      <c r="AW16" s="7"/>
      <c r="AX16" s="56"/>
      <c r="AY16" s="7"/>
      <c r="AZ16" s="56"/>
      <c r="BA16" s="7"/>
      <c r="BB16" s="56"/>
    </row>
    <row r="17" spans="1:54" ht="13.5" customHeight="1" x14ac:dyDescent="0.15">
      <c r="A17" s="50"/>
      <c r="B17" s="50"/>
      <c r="C17" s="8">
        <v>0.4</v>
      </c>
      <c r="D17" s="44"/>
      <c r="E17" s="8">
        <v>0.3</v>
      </c>
      <c r="F17" s="44"/>
      <c r="G17" s="8">
        <f>(G16/$G$6)*100</f>
        <v>0.16879033865266715</v>
      </c>
      <c r="H17" s="44"/>
      <c r="I17" s="8">
        <f>(I16/$I$6)*100</f>
        <v>0.23977724306721171</v>
      </c>
      <c r="J17" s="44"/>
      <c r="K17" s="8">
        <f>(K16/$K$6)*100</f>
        <v>0.12467161054164114</v>
      </c>
      <c r="L17" s="44"/>
      <c r="M17" s="8">
        <f>(M16/$M$6)*100</f>
        <v>0.10947400343741431</v>
      </c>
      <c r="N17" s="44"/>
      <c r="O17" s="8">
        <f>(O16/$Q$6)*100</f>
        <v>0.12552013637277804</v>
      </c>
      <c r="P17" s="44"/>
      <c r="Q17" s="8">
        <f>(Q16/$Q$6)*100</f>
        <v>0.19817193523642332</v>
      </c>
      <c r="R17" s="44"/>
      <c r="S17" s="8">
        <f>(S16/$S$6)*100</f>
        <v>8.0725580511895156E-2</v>
      </c>
      <c r="T17" s="44"/>
      <c r="U17" s="8">
        <v>0.2</v>
      </c>
      <c r="V17" s="56"/>
      <c r="W17" s="8">
        <v>0.2</v>
      </c>
      <c r="X17" s="56"/>
      <c r="Y17" s="8">
        <v>0.2</v>
      </c>
      <c r="Z17" s="56"/>
      <c r="AA17" s="8">
        <v>0</v>
      </c>
      <c r="AB17" s="56"/>
      <c r="AC17" s="8">
        <v>0</v>
      </c>
      <c r="AD17" s="56"/>
      <c r="AE17" s="8">
        <v>0</v>
      </c>
      <c r="AF17" s="56"/>
      <c r="AG17" s="8">
        <v>0</v>
      </c>
      <c r="AH17" s="56"/>
      <c r="AI17" s="8">
        <v>0</v>
      </c>
      <c r="AJ17" s="56"/>
      <c r="AK17" s="8">
        <v>0.1</v>
      </c>
      <c r="AL17" s="56"/>
      <c r="AM17" s="8">
        <v>0.1</v>
      </c>
      <c r="AN17" s="56"/>
      <c r="AO17" s="8">
        <v>0.2</v>
      </c>
      <c r="AP17" s="56"/>
      <c r="AQ17" s="8">
        <v>0.1</v>
      </c>
      <c r="AR17" s="56"/>
      <c r="AS17" s="8"/>
      <c r="AT17" s="56"/>
      <c r="AU17" s="8"/>
      <c r="AV17" s="56"/>
      <c r="AW17" s="8"/>
      <c r="AX17" s="56"/>
      <c r="AY17" s="8"/>
      <c r="AZ17" s="56"/>
      <c r="BA17" s="8"/>
      <c r="BB17" s="56"/>
    </row>
    <row r="18" spans="1:54" ht="13.5" customHeight="1" x14ac:dyDescent="0.15">
      <c r="A18" s="50" t="s">
        <v>128</v>
      </c>
      <c r="B18" s="50"/>
      <c r="C18" s="7">
        <v>58249</v>
      </c>
      <c r="D18" s="43">
        <f t="shared" ref="D18" si="24">(C18-E18)/E18*100</f>
        <v>16.715090067525598</v>
      </c>
      <c r="E18" s="7">
        <v>49907</v>
      </c>
      <c r="F18" s="43">
        <f t="shared" ref="F18" si="25">(E18-G18)/G18*100</f>
        <v>-2.5615494250180597</v>
      </c>
      <c r="G18" s="7">
        <v>51219</v>
      </c>
      <c r="H18" s="43">
        <f t="shared" ref="H18" si="26">(G18-I18)/I18*100</f>
        <v>38.194425707578986</v>
      </c>
      <c r="I18" s="7">
        <v>37063</v>
      </c>
      <c r="J18" s="43">
        <f t="shared" si="19"/>
        <v>201.0559662090813</v>
      </c>
      <c r="K18" s="7">
        <v>12311</v>
      </c>
      <c r="L18" s="51" t="s">
        <v>124</v>
      </c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52"/>
      <c r="X18" s="53"/>
      <c r="Y18" s="52"/>
      <c r="Z18" s="53"/>
      <c r="AA18" s="52"/>
      <c r="AB18" s="53"/>
      <c r="AC18" s="52"/>
      <c r="AD18" s="53"/>
      <c r="AE18" s="52"/>
      <c r="AF18" s="53"/>
      <c r="AG18" s="52"/>
      <c r="AH18" s="53"/>
      <c r="AI18" s="52"/>
      <c r="AJ18" s="53"/>
      <c r="AK18" s="52"/>
      <c r="AL18" s="53"/>
      <c r="AM18" s="52"/>
      <c r="AN18" s="53"/>
      <c r="AO18" s="52"/>
      <c r="AP18" s="53"/>
      <c r="AQ18" s="52"/>
      <c r="AR18" s="53"/>
      <c r="AS18" s="52"/>
      <c r="AT18" s="53"/>
      <c r="AU18" s="52"/>
      <c r="AV18" s="53"/>
      <c r="AW18" s="52"/>
      <c r="AX18" s="53"/>
      <c r="AY18" s="52"/>
      <c r="AZ18" s="53"/>
      <c r="BA18" s="52"/>
      <c r="BB18" s="53"/>
    </row>
    <row r="19" spans="1:54" ht="13.5" customHeight="1" x14ac:dyDescent="0.15">
      <c r="A19" s="50"/>
      <c r="B19" s="50"/>
      <c r="C19" s="8">
        <v>0.5</v>
      </c>
      <c r="D19" s="44"/>
      <c r="E19" s="8">
        <v>0.5</v>
      </c>
      <c r="F19" s="44"/>
      <c r="G19" s="8">
        <f>(G18/$G$6)*100</f>
        <v>0.46888341227090569</v>
      </c>
      <c r="H19" s="44"/>
      <c r="I19" s="8">
        <f>(I18/$I$6)*100</f>
        <v>0.29183186522396126</v>
      </c>
      <c r="J19" s="44"/>
      <c r="K19" s="8">
        <f>(K18/$K$6)*100</f>
        <v>8.1757428081720762E-2</v>
      </c>
      <c r="L19" s="44"/>
      <c r="M19" s="54"/>
      <c r="N19" s="55"/>
      <c r="O19" s="54"/>
      <c r="P19" s="55"/>
      <c r="Q19" s="54"/>
      <c r="R19" s="55"/>
      <c r="S19" s="54"/>
      <c r="T19" s="55"/>
      <c r="U19" s="54"/>
      <c r="V19" s="55"/>
      <c r="W19" s="54"/>
      <c r="X19" s="55"/>
      <c r="Y19" s="54"/>
      <c r="Z19" s="55"/>
      <c r="AA19" s="54"/>
      <c r="AB19" s="55"/>
      <c r="AC19" s="54"/>
      <c r="AD19" s="55"/>
      <c r="AE19" s="54"/>
      <c r="AF19" s="55"/>
      <c r="AG19" s="54"/>
      <c r="AH19" s="55"/>
      <c r="AI19" s="54"/>
      <c r="AJ19" s="55"/>
      <c r="AK19" s="54"/>
      <c r="AL19" s="55"/>
      <c r="AM19" s="54"/>
      <c r="AN19" s="55"/>
      <c r="AO19" s="54"/>
      <c r="AP19" s="55"/>
      <c r="AQ19" s="54"/>
      <c r="AR19" s="55"/>
      <c r="AS19" s="54"/>
      <c r="AT19" s="55"/>
      <c r="AU19" s="54"/>
      <c r="AV19" s="55"/>
      <c r="AW19" s="54"/>
      <c r="AX19" s="55"/>
      <c r="AY19" s="54"/>
      <c r="AZ19" s="55"/>
      <c r="BA19" s="54"/>
      <c r="BB19" s="55"/>
    </row>
    <row r="20" spans="1:54" ht="13.5" customHeight="1" x14ac:dyDescent="0.15">
      <c r="A20" s="50" t="s">
        <v>16</v>
      </c>
      <c r="B20" s="50"/>
      <c r="C20" s="7">
        <v>737423</v>
      </c>
      <c r="D20" s="43">
        <f t="shared" ref="D20" si="27">(C20-E20)/E20*100</f>
        <v>4.6083550728646667</v>
      </c>
      <c r="E20" s="7">
        <v>704937</v>
      </c>
      <c r="F20" s="43">
        <f t="shared" ref="F20" si="28">(E20-G20)/G20*100</f>
        <v>-1.0471689240690232</v>
      </c>
      <c r="G20" s="7">
        <v>712397</v>
      </c>
      <c r="H20" s="43">
        <f t="shared" ref="H20" si="29">(G20-I20)/I20*100</f>
        <v>4.2891356730659433</v>
      </c>
      <c r="I20" s="7">
        <v>683098</v>
      </c>
      <c r="J20" s="43">
        <f t="shared" ref="J20" si="30">(I20-K20)/K20*100</f>
        <v>9.2320632463653176</v>
      </c>
      <c r="K20" s="7">
        <v>625364</v>
      </c>
      <c r="L20" s="43">
        <f t="shared" ref="L20" si="31">(K20-M20)/M20*100</f>
        <v>23.880818761873254</v>
      </c>
      <c r="M20" s="7">
        <v>504811</v>
      </c>
      <c r="N20" s="43">
        <f t="shared" ref="N20" si="32">(M20-O20)/O20*100</f>
        <v>-5.4145611185121476</v>
      </c>
      <c r="O20" s="7">
        <v>533709</v>
      </c>
      <c r="P20" s="43">
        <f t="shared" ref="P20" si="33">(O20-Q20)/Q20*100</f>
        <v>3.376281770673939</v>
      </c>
      <c r="Q20" s="7">
        <v>516278</v>
      </c>
      <c r="R20" s="43">
        <f t="shared" ref="R20" si="34">(Q20-S20)/S20*100</f>
        <v>5.4069559713757798</v>
      </c>
      <c r="S20" s="7">
        <v>489795</v>
      </c>
      <c r="T20" s="43">
        <v>-10.199999999999999</v>
      </c>
      <c r="U20" s="7">
        <v>545520</v>
      </c>
      <c r="V20" s="56">
        <v>71.2</v>
      </c>
      <c r="W20" s="7">
        <v>318673</v>
      </c>
      <c r="X20" s="56">
        <v>24.6</v>
      </c>
      <c r="Y20" s="7">
        <v>255847</v>
      </c>
      <c r="Z20" s="56">
        <v>-0.9</v>
      </c>
      <c r="AA20" s="7">
        <v>258047</v>
      </c>
      <c r="AB20" s="56">
        <v>-0.2</v>
      </c>
      <c r="AC20" s="7">
        <v>258659</v>
      </c>
      <c r="AD20" s="56">
        <v>-0.4</v>
      </c>
      <c r="AE20" s="7">
        <v>259696</v>
      </c>
      <c r="AF20" s="56">
        <v>-0.2</v>
      </c>
      <c r="AG20" s="7">
        <v>260144</v>
      </c>
      <c r="AH20" s="56">
        <v>6</v>
      </c>
      <c r="AI20" s="7">
        <v>245519</v>
      </c>
      <c r="AJ20" s="56">
        <v>-4.2</v>
      </c>
      <c r="AK20" s="7">
        <v>256259</v>
      </c>
      <c r="AL20" s="56">
        <v>0.3</v>
      </c>
      <c r="AM20" s="7">
        <v>255531</v>
      </c>
      <c r="AN20" s="56">
        <v>4.5999999999999996</v>
      </c>
      <c r="AO20" s="7">
        <v>244178</v>
      </c>
      <c r="AP20" s="56" t="s">
        <v>40</v>
      </c>
      <c r="AQ20" s="7">
        <v>264378</v>
      </c>
      <c r="AR20" s="56">
        <v>10.4</v>
      </c>
      <c r="AS20" s="7">
        <v>239563</v>
      </c>
      <c r="AT20" s="56">
        <v>19.2</v>
      </c>
      <c r="AU20" s="7">
        <v>200894</v>
      </c>
      <c r="AV20" s="56" t="s">
        <v>41</v>
      </c>
      <c r="AW20" s="7">
        <v>218482</v>
      </c>
      <c r="AX20" s="56" t="s">
        <v>42</v>
      </c>
      <c r="AY20" s="7">
        <v>220787</v>
      </c>
      <c r="AZ20" s="56">
        <v>3.1</v>
      </c>
      <c r="BA20" s="7">
        <v>214094</v>
      </c>
      <c r="BB20" s="56" t="s">
        <v>43</v>
      </c>
    </row>
    <row r="21" spans="1:54" ht="13.5" customHeight="1" x14ac:dyDescent="0.15">
      <c r="A21" s="50"/>
      <c r="B21" s="50"/>
      <c r="C21" s="8">
        <v>6.3</v>
      </c>
      <c r="D21" s="44"/>
      <c r="E21" s="8">
        <v>6.4</v>
      </c>
      <c r="F21" s="44"/>
      <c r="G21" s="8">
        <f>(G20/$G$6)*100</f>
        <v>6.5216254954520076</v>
      </c>
      <c r="H21" s="44"/>
      <c r="I21" s="8">
        <f>(I20/$I$6)*100</f>
        <v>5.3786731638226124</v>
      </c>
      <c r="J21" s="44"/>
      <c r="K21" s="8">
        <f>(K20/$K$6)*100</f>
        <v>4.1530462395335244</v>
      </c>
      <c r="L21" s="44"/>
      <c r="M21" s="8">
        <f>(M20/$M$6)*100</f>
        <v>4.3790555585772228</v>
      </c>
      <c r="N21" s="44"/>
      <c r="O21" s="8">
        <f>(O20/$Q$6)*100</f>
        <v>4.865719528136184</v>
      </c>
      <c r="P21" s="44"/>
      <c r="Q21" s="8">
        <f>(Q20/$Q$6)*100</f>
        <v>4.7068045443248909</v>
      </c>
      <c r="R21" s="44"/>
      <c r="S21" s="8">
        <f>(S20/$S$6)*100</f>
        <v>5.0017692228745965</v>
      </c>
      <c r="T21" s="44"/>
      <c r="U21" s="8">
        <v>5.5</v>
      </c>
      <c r="V21" s="56"/>
      <c r="W21" s="8">
        <v>3</v>
      </c>
      <c r="X21" s="56"/>
      <c r="Y21" s="8">
        <v>2.2000000000000002</v>
      </c>
      <c r="Z21" s="56"/>
      <c r="AA21" s="8">
        <v>2.5</v>
      </c>
      <c r="AB21" s="56"/>
      <c r="AC21" s="8">
        <v>2.2000000000000002</v>
      </c>
      <c r="AD21" s="56"/>
      <c r="AE21" s="8">
        <v>2.8</v>
      </c>
      <c r="AF21" s="56"/>
      <c r="AG21" s="8">
        <v>2.8</v>
      </c>
      <c r="AH21" s="56"/>
      <c r="AI21" s="8">
        <v>2.8</v>
      </c>
      <c r="AJ21" s="56"/>
      <c r="AK21" s="8">
        <v>2.6</v>
      </c>
      <c r="AL21" s="56"/>
      <c r="AM21" s="8">
        <v>2.7</v>
      </c>
      <c r="AN21" s="56"/>
      <c r="AO21" s="8">
        <v>2.8</v>
      </c>
      <c r="AP21" s="56"/>
      <c r="AQ21" s="8">
        <v>2.9</v>
      </c>
      <c r="AR21" s="56"/>
      <c r="AS21" s="8">
        <v>2.7</v>
      </c>
      <c r="AT21" s="56"/>
      <c r="AU21" s="8">
        <v>2.1</v>
      </c>
      <c r="AV21" s="56"/>
      <c r="AW21" s="8">
        <v>-2.5</v>
      </c>
      <c r="AX21" s="56"/>
      <c r="AY21" s="8">
        <v>-2.5</v>
      </c>
      <c r="AZ21" s="56"/>
      <c r="BA21" s="8">
        <v>-2.1</v>
      </c>
      <c r="BB21" s="56"/>
    </row>
    <row r="22" spans="1:54" ht="13.5" customHeight="1" x14ac:dyDescent="0.15">
      <c r="A22" s="50" t="s">
        <v>15</v>
      </c>
      <c r="B22" s="50"/>
      <c r="C22" s="7">
        <v>26953</v>
      </c>
      <c r="D22" s="43">
        <f t="shared" ref="D22" si="35">(C22-E22)/E22*100</f>
        <v>-5.5275148966000698</v>
      </c>
      <c r="E22" s="7">
        <v>28530</v>
      </c>
      <c r="F22" s="43">
        <f t="shared" ref="F22" si="36">(E22-G22)/G22*100</f>
        <v>-6.1173450919740695</v>
      </c>
      <c r="G22" s="7">
        <v>30389</v>
      </c>
      <c r="H22" s="43">
        <f t="shared" ref="H22" si="37">(G22-I22)/I22*100</f>
        <v>-0.89358510256661117</v>
      </c>
      <c r="I22" s="7">
        <v>30663</v>
      </c>
      <c r="J22" s="43">
        <f t="shared" ref="J22" si="38">(I22-K22)/K22*100</f>
        <v>15.291773198977291</v>
      </c>
      <c r="K22" s="7">
        <v>26596</v>
      </c>
      <c r="L22" s="43">
        <f t="shared" ref="L22" si="39">(K22-M22)/M22*100</f>
        <v>-1.4634507798895928</v>
      </c>
      <c r="M22" s="7">
        <v>26991</v>
      </c>
      <c r="N22" s="43">
        <f t="shared" ref="N22" si="40">(M22-O22)/O22*100</f>
        <v>-5.8989645434577973</v>
      </c>
      <c r="O22" s="7">
        <v>28683</v>
      </c>
      <c r="P22" s="43">
        <f t="shared" ref="P22" si="41">(O22-Q22)/Q22*100</f>
        <v>-5.0828948674674868</v>
      </c>
      <c r="Q22" s="7">
        <v>30219</v>
      </c>
      <c r="R22" s="43">
        <f t="shared" ref="R22" si="42">(Q22-S22)/S22*100</f>
        <v>2.1567898313106388</v>
      </c>
      <c r="S22" s="7">
        <v>29581</v>
      </c>
      <c r="T22" s="43">
        <v>5.0999999999999996</v>
      </c>
      <c r="U22" s="7">
        <v>28158</v>
      </c>
      <c r="V22" s="56">
        <v>-4.5</v>
      </c>
      <c r="W22" s="7">
        <v>29479</v>
      </c>
      <c r="X22" s="56">
        <v>-1</v>
      </c>
      <c r="Y22" s="7">
        <v>29778</v>
      </c>
      <c r="Z22" s="56">
        <v>0.9</v>
      </c>
      <c r="AA22" s="7">
        <v>29518</v>
      </c>
      <c r="AB22" s="56">
        <v>-3</v>
      </c>
      <c r="AC22" s="7">
        <v>30444</v>
      </c>
      <c r="AD22" s="56">
        <v>-9.1</v>
      </c>
      <c r="AE22" s="7">
        <v>33504</v>
      </c>
      <c r="AF22" s="56">
        <v>-10.5</v>
      </c>
      <c r="AG22" s="7">
        <v>37454</v>
      </c>
      <c r="AH22" s="56">
        <v>4.3</v>
      </c>
      <c r="AI22" s="7">
        <v>35917</v>
      </c>
      <c r="AJ22" s="56">
        <v>-1.3</v>
      </c>
      <c r="AK22" s="7">
        <v>36394</v>
      </c>
      <c r="AL22" s="56">
        <v>14.8</v>
      </c>
      <c r="AM22" s="7">
        <v>31710</v>
      </c>
      <c r="AN22" s="56">
        <v>0.3</v>
      </c>
      <c r="AO22" s="7">
        <v>31622</v>
      </c>
      <c r="AP22" s="56">
        <v>14.6</v>
      </c>
      <c r="AQ22" s="7">
        <v>27595</v>
      </c>
      <c r="AR22" s="56" t="s">
        <v>44</v>
      </c>
      <c r="AS22" s="7">
        <v>32828</v>
      </c>
      <c r="AT22" s="56" t="s">
        <v>45</v>
      </c>
      <c r="AU22" s="7">
        <v>33838</v>
      </c>
      <c r="AV22" s="56" t="s">
        <v>46</v>
      </c>
      <c r="AW22" s="7">
        <v>37607</v>
      </c>
      <c r="AX22" s="56">
        <v>10.4</v>
      </c>
      <c r="AY22" s="7">
        <v>34072</v>
      </c>
      <c r="AZ22" s="56" t="s">
        <v>47</v>
      </c>
      <c r="BA22" s="7">
        <v>38068</v>
      </c>
      <c r="BB22" s="56" t="s">
        <v>45</v>
      </c>
    </row>
    <row r="23" spans="1:54" ht="13.5" customHeight="1" x14ac:dyDescent="0.15">
      <c r="A23" s="50"/>
      <c r="B23" s="50"/>
      <c r="C23" s="8">
        <v>0.2</v>
      </c>
      <c r="D23" s="44"/>
      <c r="E23" s="8">
        <v>0.3</v>
      </c>
      <c r="F23" s="44"/>
      <c r="G23" s="8">
        <f>(G22/$G$6)*100</f>
        <v>0.27819555273434765</v>
      </c>
      <c r="H23" s="44"/>
      <c r="I23" s="8">
        <f>(I22/$I$6)*100</f>
        <v>0.24143864456094552</v>
      </c>
      <c r="J23" s="44"/>
      <c r="K23" s="8">
        <f>(K22/$K$6)*100</f>
        <v>0.17662420252306438</v>
      </c>
      <c r="L23" s="44"/>
      <c r="M23" s="8">
        <f>(M22/$M$6)*100</f>
        <v>0.23413730798567747</v>
      </c>
      <c r="N23" s="44"/>
      <c r="O23" s="8">
        <f>(O22/$Q$6)*100</f>
        <v>0.26149724517579842</v>
      </c>
      <c r="P23" s="44"/>
      <c r="Q23" s="8">
        <f>(Q22/$Q$6)*100</f>
        <v>0.27550065376590493</v>
      </c>
      <c r="R23" s="44"/>
      <c r="S23" s="8">
        <f>(S22/$S$6)*100</f>
        <v>0.3020801261381873</v>
      </c>
      <c r="T23" s="44"/>
      <c r="U23" s="8">
        <v>0.3</v>
      </c>
      <c r="V23" s="56"/>
      <c r="W23" s="8">
        <v>0.3</v>
      </c>
      <c r="X23" s="56"/>
      <c r="Y23" s="8">
        <v>0.3</v>
      </c>
      <c r="Z23" s="56"/>
      <c r="AA23" s="8">
        <v>0.3</v>
      </c>
      <c r="AB23" s="56"/>
      <c r="AC23" s="8">
        <v>0.3</v>
      </c>
      <c r="AD23" s="56"/>
      <c r="AE23" s="8">
        <v>0.4</v>
      </c>
      <c r="AF23" s="56"/>
      <c r="AG23" s="8">
        <v>0.4</v>
      </c>
      <c r="AH23" s="56"/>
      <c r="AI23" s="8">
        <v>0.4</v>
      </c>
      <c r="AJ23" s="56"/>
      <c r="AK23" s="8">
        <v>0.4</v>
      </c>
      <c r="AL23" s="56"/>
      <c r="AM23" s="8">
        <v>0.3</v>
      </c>
      <c r="AN23" s="56"/>
      <c r="AO23" s="8">
        <v>0.4</v>
      </c>
      <c r="AP23" s="56"/>
      <c r="AQ23" s="8">
        <v>0.3</v>
      </c>
      <c r="AR23" s="56"/>
      <c r="AS23" s="8">
        <v>0.4</v>
      </c>
      <c r="AT23" s="56"/>
      <c r="AU23" s="8">
        <v>0.4</v>
      </c>
      <c r="AV23" s="56"/>
      <c r="AW23" s="8">
        <v>-0.4</v>
      </c>
      <c r="AX23" s="56"/>
      <c r="AY23" s="8">
        <v>-0.4</v>
      </c>
      <c r="AZ23" s="56"/>
      <c r="BA23" s="8">
        <v>-0.4</v>
      </c>
      <c r="BB23" s="56"/>
    </row>
    <row r="24" spans="1:54" ht="13.5" customHeight="1" x14ac:dyDescent="0.15">
      <c r="A24" s="50" t="s">
        <v>120</v>
      </c>
      <c r="B24" s="50"/>
      <c r="C24" s="38">
        <v>20398</v>
      </c>
      <c r="D24" s="43">
        <f>(C24-E24)/E24*100</f>
        <v>12.181708188967717</v>
      </c>
      <c r="E24" s="38">
        <v>18183</v>
      </c>
      <c r="F24" s="43">
        <f>(E24-G24)/G24*100</f>
        <v>25.175547294506401</v>
      </c>
      <c r="G24" s="38">
        <v>14526</v>
      </c>
      <c r="H24" s="43">
        <f>(G24-I24)/I24*100</f>
        <v>-1.9705763260898908</v>
      </c>
      <c r="I24" s="38">
        <v>14818</v>
      </c>
      <c r="J24" s="43">
        <f>(I24-K24)/K24*100</f>
        <v>10.089153046062407</v>
      </c>
      <c r="K24" s="39">
        <v>13460</v>
      </c>
      <c r="L24" s="43">
        <f>(K24-M24)/M24*100</f>
        <v>94.199971144135048</v>
      </c>
      <c r="M24" s="38">
        <v>6931</v>
      </c>
      <c r="N24" s="51" t="s">
        <v>121</v>
      </c>
      <c r="O24" s="52"/>
      <c r="P24" s="53"/>
      <c r="Q24" s="52"/>
      <c r="R24" s="53"/>
      <c r="S24" s="52"/>
      <c r="T24" s="53"/>
      <c r="U24" s="52"/>
      <c r="V24" s="53"/>
      <c r="W24" s="52"/>
      <c r="X24" s="53"/>
      <c r="Y24" s="52"/>
      <c r="Z24" s="53"/>
      <c r="AA24" s="52"/>
      <c r="AB24" s="53"/>
      <c r="AC24" s="52"/>
      <c r="AD24" s="53"/>
      <c r="AE24" s="52"/>
      <c r="AF24" s="53"/>
      <c r="AG24" s="52"/>
      <c r="AH24" s="53"/>
      <c r="AI24" s="52"/>
      <c r="AJ24" s="53"/>
      <c r="AK24" s="52"/>
      <c r="AL24" s="53"/>
      <c r="AM24" s="52"/>
      <c r="AN24" s="53"/>
      <c r="AO24" s="52"/>
      <c r="AP24" s="53"/>
      <c r="AQ24" s="52"/>
      <c r="AR24" s="53"/>
      <c r="AS24" s="52"/>
      <c r="AT24" s="53"/>
      <c r="AU24" s="52"/>
      <c r="AV24" s="53"/>
      <c r="AW24" s="52"/>
      <c r="AX24" s="53"/>
      <c r="AY24" s="52"/>
      <c r="AZ24" s="53"/>
      <c r="BA24" s="52"/>
      <c r="BB24" s="53"/>
    </row>
    <row r="25" spans="1:54" ht="13.5" customHeight="1" x14ac:dyDescent="0.15">
      <c r="A25" s="50"/>
      <c r="B25" s="50"/>
      <c r="C25" s="8">
        <v>0.2</v>
      </c>
      <c r="D25" s="44"/>
      <c r="E25" s="8">
        <v>0.2</v>
      </c>
      <c r="F25" s="44"/>
      <c r="G25" s="9">
        <f>(G24/$G$6)*100</f>
        <v>0.13297800516697272</v>
      </c>
      <c r="H25" s="44"/>
      <c r="I25" s="9">
        <f>(I24/$I$6)*100</f>
        <v>0.1166760537163386</v>
      </c>
      <c r="J25" s="44"/>
      <c r="K25" s="40">
        <f>(K24/$K$6)*100</f>
        <v>8.9387944275847744E-2</v>
      </c>
      <c r="L25" s="44"/>
      <c r="M25" s="9">
        <f>(M24/$M$6)*100</f>
        <v>6.0123955453622709E-2</v>
      </c>
      <c r="N25" s="44"/>
      <c r="O25" s="54"/>
      <c r="P25" s="55"/>
      <c r="Q25" s="54"/>
      <c r="R25" s="55"/>
      <c r="S25" s="54"/>
      <c r="T25" s="55"/>
      <c r="U25" s="54"/>
      <c r="V25" s="55"/>
      <c r="W25" s="54"/>
      <c r="X25" s="55"/>
      <c r="Y25" s="54"/>
      <c r="Z25" s="55"/>
      <c r="AA25" s="54"/>
      <c r="AB25" s="55"/>
      <c r="AC25" s="54"/>
      <c r="AD25" s="55"/>
      <c r="AE25" s="54"/>
      <c r="AF25" s="55"/>
      <c r="AG25" s="54"/>
      <c r="AH25" s="55"/>
      <c r="AI25" s="54"/>
      <c r="AJ25" s="55"/>
      <c r="AK25" s="54"/>
      <c r="AL25" s="55"/>
      <c r="AM25" s="54"/>
      <c r="AN25" s="55"/>
      <c r="AO25" s="54"/>
      <c r="AP25" s="55"/>
      <c r="AQ25" s="54"/>
      <c r="AR25" s="55"/>
      <c r="AS25" s="54"/>
      <c r="AT25" s="55"/>
      <c r="AU25" s="54"/>
      <c r="AV25" s="55"/>
      <c r="AW25" s="54"/>
      <c r="AX25" s="55"/>
      <c r="AY25" s="54"/>
      <c r="AZ25" s="55"/>
      <c r="BA25" s="54"/>
      <c r="BB25" s="55"/>
    </row>
    <row r="26" spans="1:54" ht="13.5" customHeight="1" x14ac:dyDescent="0.15">
      <c r="A26" s="50" t="s">
        <v>13</v>
      </c>
      <c r="B26" s="50"/>
      <c r="C26" s="7">
        <v>172628</v>
      </c>
      <c r="D26" s="43">
        <f t="shared" ref="D26" si="43">(C26-E26)/E26*100</f>
        <v>480.47681495679075</v>
      </c>
      <c r="E26" s="7">
        <v>29739</v>
      </c>
      <c r="F26" s="43">
        <f t="shared" ref="F26" si="44">(E26-G26)/G26*100</f>
        <v>-6.366298290356097</v>
      </c>
      <c r="G26" s="7">
        <v>31761</v>
      </c>
      <c r="H26" s="43">
        <f t="shared" ref="H26" si="45">(G26-I26)/I26*100</f>
        <v>-37.609758972243498</v>
      </c>
      <c r="I26" s="7">
        <v>50907</v>
      </c>
      <c r="J26" s="43">
        <f t="shared" ref="J26" si="46">(I26-K26)/K26*100</f>
        <v>51.5134378999375</v>
      </c>
      <c r="K26" s="7">
        <v>33599</v>
      </c>
      <c r="L26" s="43">
        <f t="shared" ref="L26" si="47">(K26-M26)/M26*100</f>
        <v>-65.540900886117498</v>
      </c>
      <c r="M26" s="7">
        <v>97504</v>
      </c>
      <c r="N26" s="43">
        <f t="shared" ref="N26" si="48">(M26-O26)/O26*100</f>
        <v>358.97194501977026</v>
      </c>
      <c r="O26" s="7">
        <v>21244</v>
      </c>
      <c r="P26" s="43">
        <f t="shared" ref="P26" si="49">(O26-Q26)/Q26*100</f>
        <v>20.239981888159384</v>
      </c>
      <c r="Q26" s="7">
        <v>17668</v>
      </c>
      <c r="R26" s="43">
        <f t="shared" ref="R26" si="50">(Q26-S26)/S26*100</f>
        <v>22.117777163395079</v>
      </c>
      <c r="S26" s="7">
        <v>14468</v>
      </c>
      <c r="T26" s="43">
        <v>2.8</v>
      </c>
      <c r="U26" s="7">
        <v>14078</v>
      </c>
      <c r="V26" s="56">
        <v>-6.6</v>
      </c>
      <c r="W26" s="7">
        <v>15068</v>
      </c>
      <c r="X26" s="56">
        <v>0.2</v>
      </c>
      <c r="Y26" s="7">
        <v>15045</v>
      </c>
      <c r="Z26" s="56">
        <v>-2.8</v>
      </c>
      <c r="AA26" s="7">
        <v>15474</v>
      </c>
      <c r="AB26" s="56">
        <v>-68.900000000000006</v>
      </c>
      <c r="AC26" s="7">
        <v>49748</v>
      </c>
      <c r="AD26" s="56">
        <v>-15.1</v>
      </c>
      <c r="AE26" s="7">
        <v>58628</v>
      </c>
      <c r="AF26" s="56">
        <v>-20.3</v>
      </c>
      <c r="AG26" s="7">
        <v>73520</v>
      </c>
      <c r="AH26" s="56">
        <v>11.7</v>
      </c>
      <c r="AI26" s="7">
        <v>65804</v>
      </c>
      <c r="AJ26" s="56">
        <v>68.7</v>
      </c>
      <c r="AK26" s="7">
        <v>39013</v>
      </c>
      <c r="AL26" s="56">
        <v>-74.900000000000006</v>
      </c>
      <c r="AM26" s="7">
        <v>155484</v>
      </c>
      <c r="AN26" s="56" t="s">
        <v>39</v>
      </c>
      <c r="AO26" s="7">
        <v>194969</v>
      </c>
      <c r="AP26" s="56">
        <v>5.6</v>
      </c>
      <c r="AQ26" s="7">
        <v>184654</v>
      </c>
      <c r="AR26" s="56" t="s">
        <v>52</v>
      </c>
      <c r="AS26" s="7">
        <v>193449</v>
      </c>
      <c r="AT26" s="56">
        <v>30</v>
      </c>
      <c r="AU26" s="7">
        <v>148778</v>
      </c>
      <c r="AV26" s="56" t="s">
        <v>29</v>
      </c>
      <c r="AW26" s="7">
        <v>153706</v>
      </c>
      <c r="AX26" s="56" t="s">
        <v>53</v>
      </c>
      <c r="AY26" s="7">
        <v>175729</v>
      </c>
      <c r="AZ26" s="56">
        <v>80.5</v>
      </c>
      <c r="BA26" s="7">
        <v>97365</v>
      </c>
      <c r="BB26" s="56" t="s">
        <v>38</v>
      </c>
    </row>
    <row r="27" spans="1:54" ht="13.5" customHeight="1" x14ac:dyDescent="0.15">
      <c r="A27" s="50"/>
      <c r="B27" s="50"/>
      <c r="C27" s="8">
        <v>1.5</v>
      </c>
      <c r="D27" s="44"/>
      <c r="E27" s="8">
        <v>0.3</v>
      </c>
      <c r="F27" s="44"/>
      <c r="G27" s="8">
        <f>(G26/$G$6)*100</f>
        <v>0.29075550200387035</v>
      </c>
      <c r="H27" s="44"/>
      <c r="I27" s="8">
        <f>(I26/$I$6)*100</f>
        <v>0.4008387006706472</v>
      </c>
      <c r="J27" s="44"/>
      <c r="K27" s="8">
        <f>(K26/$K$6)*100</f>
        <v>0.22313116937029781</v>
      </c>
      <c r="L27" s="44"/>
      <c r="M27" s="8">
        <f>(M26/$M$6)*100</f>
        <v>0.84581245888761047</v>
      </c>
      <c r="N27" s="44"/>
      <c r="O27" s="8">
        <f>(O26/$Q$6)*100</f>
        <v>0.19367735161993729</v>
      </c>
      <c r="P27" s="44"/>
      <c r="Q27" s="8">
        <f>(Q26/$Q$6)*100</f>
        <v>0.16107566599609544</v>
      </c>
      <c r="R27" s="44"/>
      <c r="S27" s="8">
        <f>(S26/$S$6)*100+0.1</f>
        <v>0.24774670447135977</v>
      </c>
      <c r="T27" s="44"/>
      <c r="U27" s="8">
        <v>0.1</v>
      </c>
      <c r="V27" s="56"/>
      <c r="W27" s="8">
        <v>0.1</v>
      </c>
      <c r="X27" s="56"/>
      <c r="Y27" s="8">
        <v>0.1</v>
      </c>
      <c r="Z27" s="56"/>
      <c r="AA27" s="8">
        <v>0.2</v>
      </c>
      <c r="AB27" s="56"/>
      <c r="AC27" s="8">
        <v>0.4</v>
      </c>
      <c r="AD27" s="56"/>
      <c r="AE27" s="8">
        <v>0.6</v>
      </c>
      <c r="AF27" s="56"/>
      <c r="AG27" s="8">
        <v>0.8</v>
      </c>
      <c r="AH27" s="56"/>
      <c r="AI27" s="8">
        <v>0.8</v>
      </c>
      <c r="AJ27" s="56"/>
      <c r="AK27" s="8">
        <v>0.4</v>
      </c>
      <c r="AL27" s="56"/>
      <c r="AM27" s="8">
        <v>1.6</v>
      </c>
      <c r="AN27" s="56"/>
      <c r="AO27" s="8">
        <v>2.2999999999999998</v>
      </c>
      <c r="AP27" s="56"/>
      <c r="AQ27" s="8">
        <v>2</v>
      </c>
      <c r="AR27" s="56"/>
      <c r="AS27" s="8">
        <v>2.2000000000000002</v>
      </c>
      <c r="AT27" s="56"/>
      <c r="AU27" s="8">
        <v>1.7</v>
      </c>
      <c r="AV27" s="56"/>
      <c r="AW27" s="8">
        <v>-1.7</v>
      </c>
      <c r="AX27" s="56"/>
      <c r="AY27" s="8">
        <v>-2</v>
      </c>
      <c r="AZ27" s="56"/>
      <c r="BA27" s="8">
        <v>-1</v>
      </c>
      <c r="BB27" s="56"/>
    </row>
    <row r="28" spans="1:54" x14ac:dyDescent="0.15">
      <c r="A28" s="50" t="s">
        <v>12</v>
      </c>
      <c r="B28" s="50"/>
      <c r="C28" s="38">
        <v>1986302</v>
      </c>
      <c r="D28" s="43">
        <f t="shared" ref="D28" si="51">(C28-E28)/E28*100</f>
        <v>10.684254577429863</v>
      </c>
      <c r="E28" s="38">
        <v>1794566</v>
      </c>
      <c r="F28" s="43">
        <f t="shared" ref="F28" si="52">(E28-G28)/G28*100</f>
        <v>15.013647955178053</v>
      </c>
      <c r="G28" s="38">
        <v>1560307</v>
      </c>
      <c r="H28" s="43">
        <f t="shared" ref="H28" si="53">(G28-I28)/I28*100</f>
        <v>-1.7327530828431434</v>
      </c>
      <c r="I28" s="7">
        <v>1587820</v>
      </c>
      <c r="J28" s="43">
        <f t="shared" ref="J28" si="54">(I28-K28)/K28*100</f>
        <v>34.100755880241543</v>
      </c>
      <c r="K28" s="7">
        <f>+K30+K31+K32</f>
        <v>1184050</v>
      </c>
      <c r="L28" s="43">
        <f t="shared" ref="L28" si="55">(K28-M28)/M28*100</f>
        <v>-30.964134933762764</v>
      </c>
      <c r="M28" s="7">
        <f>+M30+M31+M32</f>
        <v>1715123</v>
      </c>
      <c r="N28" s="43">
        <f t="shared" ref="N28" si="56">(M28-O28)/O28*100</f>
        <v>-24.094655806121118</v>
      </c>
      <c r="O28" s="7">
        <v>2259555</v>
      </c>
      <c r="P28" s="43">
        <f t="shared" ref="P28" si="57">(O28-Q28)/Q28*100</f>
        <v>80.353914490619346</v>
      </c>
      <c r="Q28" s="7">
        <v>1252845</v>
      </c>
      <c r="R28" s="43">
        <f t="shared" ref="R28" si="58">(Q28-S28)/S28*100</f>
        <v>-3.1907725451226989</v>
      </c>
      <c r="S28" s="7">
        <v>1294138</v>
      </c>
      <c r="T28" s="43">
        <v>1</v>
      </c>
      <c r="U28" s="7">
        <v>1281409</v>
      </c>
      <c r="V28" s="56">
        <v>4.3</v>
      </c>
      <c r="W28" s="7">
        <v>1228073</v>
      </c>
      <c r="X28" s="56">
        <v>-6.1</v>
      </c>
      <c r="Y28" s="7">
        <v>1308118</v>
      </c>
      <c r="Z28" s="56">
        <v>-11.6</v>
      </c>
      <c r="AA28" s="7">
        <v>1479285</v>
      </c>
      <c r="AB28" s="56">
        <v>-41.6</v>
      </c>
      <c r="AC28" s="7">
        <f>SUM(AC30:AC31)</f>
        <v>1544324</v>
      </c>
      <c r="AD28" s="56">
        <v>123</v>
      </c>
      <c r="AE28" s="7">
        <f>SUM(AE30:AE31)</f>
        <v>1135743</v>
      </c>
      <c r="AF28" s="56">
        <v>74.400000000000006</v>
      </c>
      <c r="AG28" s="7">
        <f>SUM(AG30:AG31)</f>
        <v>651185</v>
      </c>
      <c r="AH28" s="56">
        <v>64.599999999999994</v>
      </c>
      <c r="AI28" s="7">
        <f>SUM(AI30:AI31)</f>
        <v>395664</v>
      </c>
      <c r="AJ28" s="56">
        <v>145.6</v>
      </c>
      <c r="AK28" s="7">
        <f>SUM(AK30:AK31)</f>
        <v>161097</v>
      </c>
      <c r="AL28" s="56">
        <v>-69.7</v>
      </c>
      <c r="AM28" s="7">
        <v>531282</v>
      </c>
      <c r="AN28" s="56" t="s">
        <v>54</v>
      </c>
      <c r="AO28" s="7">
        <v>554611</v>
      </c>
      <c r="AP28" s="56" t="s">
        <v>55</v>
      </c>
      <c r="AQ28" s="7">
        <v>701175</v>
      </c>
      <c r="AR28" s="56" t="s">
        <v>56</v>
      </c>
      <c r="AS28" s="7">
        <v>791074</v>
      </c>
      <c r="AT28" s="56" t="s">
        <v>57</v>
      </c>
      <c r="AU28" s="7">
        <v>1312818</v>
      </c>
      <c r="AV28" s="56" t="s">
        <v>58</v>
      </c>
      <c r="AW28" s="7">
        <v>1519022</v>
      </c>
      <c r="AX28" s="56">
        <v>6.2</v>
      </c>
      <c r="AY28" s="7">
        <v>1430164</v>
      </c>
      <c r="AZ28" s="56" t="s">
        <v>59</v>
      </c>
      <c r="BA28" s="7">
        <v>1729580</v>
      </c>
      <c r="BB28" s="56">
        <v>2</v>
      </c>
    </row>
    <row r="29" spans="1:54" x14ac:dyDescent="0.15">
      <c r="A29" s="64"/>
      <c r="B29" s="50"/>
      <c r="C29" s="8">
        <v>17.100000000000001</v>
      </c>
      <c r="D29" s="44"/>
      <c r="E29" s="8">
        <v>16.399999999999999</v>
      </c>
      <c r="F29" s="44"/>
      <c r="G29" s="41">
        <f>(G28/$G$6)*100</f>
        <v>14.283802306764676</v>
      </c>
      <c r="H29" s="44"/>
      <c r="I29" s="40">
        <f>(I28/$I$6)*100</f>
        <v>12.502400567679631</v>
      </c>
      <c r="J29" s="44"/>
      <c r="K29" s="40">
        <f>(K28/$K$6)*100</f>
        <v>7.8632834635822828</v>
      </c>
      <c r="L29" s="44"/>
      <c r="M29" s="40">
        <f>(M28/$M$6)*100</f>
        <v>14.878080918984812</v>
      </c>
      <c r="N29" s="44"/>
      <c r="O29" s="8">
        <f>(O28/$Q$6)*100</f>
        <v>20.599916599491028</v>
      </c>
      <c r="P29" s="44"/>
      <c r="Q29" s="8">
        <f>(Q28/$Q$6)*100</f>
        <v>11.421940387416697</v>
      </c>
      <c r="R29" s="44"/>
      <c r="S29" s="8">
        <f>(S28/$S$6)*100</f>
        <v>13.215691500632886</v>
      </c>
      <c r="T29" s="44"/>
      <c r="U29" s="8">
        <v>12.9</v>
      </c>
      <c r="V29" s="56"/>
      <c r="W29" s="8">
        <v>11.7</v>
      </c>
      <c r="X29" s="56"/>
      <c r="Y29" s="8">
        <v>11.3</v>
      </c>
      <c r="Z29" s="56"/>
      <c r="AA29" s="8">
        <v>14.2</v>
      </c>
      <c r="AB29" s="56"/>
      <c r="AC29" s="8">
        <v>21.3</v>
      </c>
      <c r="AD29" s="56"/>
      <c r="AE29" s="8">
        <v>12.5</v>
      </c>
      <c r="AF29" s="56"/>
      <c r="AG29" s="8">
        <v>6.9</v>
      </c>
      <c r="AH29" s="56"/>
      <c r="AI29" s="8">
        <v>4.5</v>
      </c>
      <c r="AJ29" s="56"/>
      <c r="AK29" s="8">
        <v>1.7</v>
      </c>
      <c r="AL29" s="56"/>
      <c r="AM29" s="8">
        <v>5.6</v>
      </c>
      <c r="AN29" s="56"/>
      <c r="AO29" s="8">
        <v>6.4</v>
      </c>
      <c r="AP29" s="56"/>
      <c r="AQ29" s="8">
        <v>7.6</v>
      </c>
      <c r="AR29" s="56"/>
      <c r="AS29" s="8">
        <v>9.1</v>
      </c>
      <c r="AT29" s="56"/>
      <c r="AU29" s="8">
        <v>14.7</v>
      </c>
      <c r="AV29" s="56"/>
      <c r="AW29" s="8">
        <v>-17.2</v>
      </c>
      <c r="AX29" s="56"/>
      <c r="AY29" s="8">
        <v>-16.5</v>
      </c>
      <c r="AZ29" s="56"/>
      <c r="BA29" s="8">
        <v>-17.399999999999999</v>
      </c>
      <c r="BB29" s="56"/>
    </row>
    <row r="30" spans="1:54" x14ac:dyDescent="0.15">
      <c r="A30" s="63"/>
      <c r="B30" s="3" t="s">
        <v>11</v>
      </c>
      <c r="C30" s="38">
        <v>1854818</v>
      </c>
      <c r="D30" s="30">
        <f>(C30-E30)/E30*100</f>
        <v>11.887476602364767</v>
      </c>
      <c r="E30" s="38">
        <v>1657753</v>
      </c>
      <c r="F30" s="30">
        <f>(E30-G30)/G30*100</f>
        <v>17.560379227716048</v>
      </c>
      <c r="G30" s="38">
        <v>1410129</v>
      </c>
      <c r="H30" s="30">
        <f>(G30-I30)/I30*100</f>
        <v>-2.058051341890315</v>
      </c>
      <c r="I30" s="7">
        <v>1439760</v>
      </c>
      <c r="J30" s="10">
        <f>(I30-K30)/K30*100</f>
        <v>37.380237421172104</v>
      </c>
      <c r="K30" s="7">
        <v>1048011</v>
      </c>
      <c r="L30" s="30">
        <f>(K30-M30)/M30*100</f>
        <v>-4.8383039966584791</v>
      </c>
      <c r="M30" s="7">
        <v>1101295</v>
      </c>
      <c r="N30" s="10">
        <f>(M30-O30)/O30*100</f>
        <v>2.8995703855691413</v>
      </c>
      <c r="O30" s="7">
        <v>1070262</v>
      </c>
      <c r="P30" s="10">
        <f>(O30-Q30)/Q30*100</f>
        <v>5.3475914773991224</v>
      </c>
      <c r="Q30" s="7">
        <v>1015934</v>
      </c>
      <c r="R30" s="10">
        <f>(Q30-S30)/S30*100</f>
        <v>-9.666491204359053</v>
      </c>
      <c r="S30" s="7">
        <v>1124648</v>
      </c>
      <c r="T30" s="10">
        <v>0.4</v>
      </c>
      <c r="U30" s="7">
        <v>1120432</v>
      </c>
      <c r="V30" s="30">
        <v>4.9000000000000004</v>
      </c>
      <c r="W30" s="7">
        <v>1067984</v>
      </c>
      <c r="X30" s="10">
        <v>-3.4</v>
      </c>
      <c r="Y30" s="7">
        <v>1105928</v>
      </c>
      <c r="Z30" s="10">
        <v>-1.3</v>
      </c>
      <c r="AA30" s="7">
        <v>1120494</v>
      </c>
      <c r="AB30" s="10">
        <v>-2.7</v>
      </c>
      <c r="AC30" s="7">
        <v>1152019</v>
      </c>
      <c r="AD30" s="10">
        <f>(AC30-AE30)/AE30*100</f>
        <v>20.26656561101089</v>
      </c>
      <c r="AE30" s="7">
        <v>957888</v>
      </c>
      <c r="AF30" s="10">
        <f>(AE30-AG30)/AG30*100</f>
        <v>92.931593926173889</v>
      </c>
      <c r="AG30" s="7">
        <v>496491</v>
      </c>
      <c r="AH30" s="10">
        <f>(AG30-AI30)/AI30*100</f>
        <v>95.316642931887742</v>
      </c>
      <c r="AI30" s="7">
        <v>254198</v>
      </c>
      <c r="AJ30" s="10">
        <f>(AI30-AK30)/AK30*100</f>
        <v>820.6069824713893</v>
      </c>
      <c r="AK30" s="7">
        <v>27612</v>
      </c>
      <c r="AL30" s="10">
        <v>-93.2</v>
      </c>
      <c r="AM30" s="7">
        <v>408777</v>
      </c>
      <c r="AN30" s="10">
        <f>(AM30-AO30)/AO30*100</f>
        <v>-0.53966593267558005</v>
      </c>
      <c r="AO30" s="7">
        <v>410995</v>
      </c>
      <c r="AP30" s="10">
        <f>(AO30-AQ30)/AQ30*100</f>
        <v>-23.980896962343266</v>
      </c>
      <c r="AQ30" s="7">
        <v>540647</v>
      </c>
      <c r="AR30" s="10">
        <f>(AQ30-AS30)/AS30*100</f>
        <v>-13.980665629305763</v>
      </c>
      <c r="AS30" s="7">
        <v>628518</v>
      </c>
      <c r="AT30" s="10">
        <f>(AS30-AU30)/AU30*100</f>
        <v>-44.597947758727223</v>
      </c>
      <c r="AU30" s="7">
        <v>1134467</v>
      </c>
      <c r="AV30" s="10">
        <f>(AU30-AW30)/AW30*100</f>
        <v>-14.590761530770807</v>
      </c>
      <c r="AW30" s="7">
        <v>1328272</v>
      </c>
      <c r="AX30" s="10">
        <v>9</v>
      </c>
      <c r="AY30" s="7">
        <v>1218210</v>
      </c>
      <c r="AZ30" s="10" t="s">
        <v>60</v>
      </c>
      <c r="BA30" s="7">
        <v>1516975</v>
      </c>
      <c r="BB30" s="10">
        <v>1.1000000000000001</v>
      </c>
    </row>
    <row r="31" spans="1:54" x14ac:dyDescent="0.15">
      <c r="A31" s="64"/>
      <c r="B31" s="22" t="s">
        <v>10</v>
      </c>
      <c r="C31" s="42">
        <v>131252</v>
      </c>
      <c r="D31" s="26">
        <f>(C31-E31)/E31*100</f>
        <v>-3.8658170365487439</v>
      </c>
      <c r="E31" s="42">
        <v>136530</v>
      </c>
      <c r="F31" s="26">
        <f>(E31-G31)/G31*100</f>
        <v>-8.7451709064659724</v>
      </c>
      <c r="G31" s="42">
        <v>149614</v>
      </c>
      <c r="H31" s="26">
        <f>(G31-I31)/I31*100</f>
        <v>1.8884371531111883</v>
      </c>
      <c r="I31" s="18">
        <v>146841</v>
      </c>
      <c r="J31" s="29">
        <f>(I31-K31)/K31*100</f>
        <v>8.6463689837593876</v>
      </c>
      <c r="K31" s="24">
        <v>135155</v>
      </c>
      <c r="L31" s="17">
        <f>(K31-M31)/M31*100</f>
        <v>-11.559929590828485</v>
      </c>
      <c r="M31" s="31">
        <f>152821</f>
        <v>152821</v>
      </c>
      <c r="N31" s="29">
        <f>(M31-O31)/O31*100</f>
        <v>5.106616997178267E-2</v>
      </c>
      <c r="O31" s="32">
        <v>152743</v>
      </c>
      <c r="P31" s="26">
        <f>(O31-Q31)/Q31*100</f>
        <v>-9.7454412264866702E-2</v>
      </c>
      <c r="Q31" s="32">
        <v>152892</v>
      </c>
      <c r="R31" s="29">
        <f>(Q31-S31)/S31*100</f>
        <v>-9.7929081361732262</v>
      </c>
      <c r="S31" s="18">
        <v>169490</v>
      </c>
      <c r="T31" s="35">
        <v>5.3</v>
      </c>
      <c r="U31" s="32">
        <v>160977</v>
      </c>
      <c r="V31" s="17">
        <v>0.6</v>
      </c>
      <c r="W31" s="11">
        <v>160089</v>
      </c>
      <c r="X31" s="12">
        <v>-20.8</v>
      </c>
      <c r="Y31" s="11">
        <v>195883</v>
      </c>
      <c r="Z31" s="12">
        <v>-43.6</v>
      </c>
      <c r="AA31" s="11">
        <f>204165</f>
        <v>204165</v>
      </c>
      <c r="AB31" s="12">
        <v>-74</v>
      </c>
      <c r="AC31" s="11">
        <f>392305</f>
        <v>392305</v>
      </c>
      <c r="AD31" s="12">
        <f>(AC31-AE31)/AE31*100</f>
        <v>120.57574990863344</v>
      </c>
      <c r="AE31" s="11">
        <v>177855</v>
      </c>
      <c r="AF31" s="12">
        <f>(AE31-AG31)/AG31*100</f>
        <v>14.972138544481364</v>
      </c>
      <c r="AG31" s="11">
        <v>154694</v>
      </c>
      <c r="AH31" s="12">
        <f>(AG31-AI31)/AI31*100</f>
        <v>9.3506566948948855</v>
      </c>
      <c r="AI31" s="11">
        <v>141466</v>
      </c>
      <c r="AJ31" s="12">
        <f>(AI31-AK31)/AK31*100</f>
        <v>5.9789489455744089</v>
      </c>
      <c r="AK31" s="11">
        <v>133485</v>
      </c>
      <c r="AL31" s="12">
        <v>9</v>
      </c>
      <c r="AM31" s="11">
        <v>122505</v>
      </c>
      <c r="AN31" s="12">
        <f>(AM31-AO31)/AO31*100</f>
        <v>-14.699615641711231</v>
      </c>
      <c r="AO31" s="11">
        <v>143616</v>
      </c>
      <c r="AP31" s="12">
        <f>(AO31-AQ31)/AQ31*100</f>
        <v>-10.535233728695305</v>
      </c>
      <c r="AQ31" s="11">
        <v>160528</v>
      </c>
      <c r="AR31" s="12">
        <f>(AQ31-AS31)/AS31*100</f>
        <v>-1.2475700681611259</v>
      </c>
      <c r="AS31" s="11">
        <v>162556</v>
      </c>
      <c r="AT31" s="12">
        <f>(AS31-AU31)/AU31*100</f>
        <v>-8.8561320093523452</v>
      </c>
      <c r="AU31" s="11">
        <v>178351</v>
      </c>
      <c r="AV31" s="12">
        <f>(AU31-AW31)/AW31*100</f>
        <v>-6.5001310615989514</v>
      </c>
      <c r="AW31" s="11">
        <v>190750</v>
      </c>
      <c r="AX31" s="12" t="s">
        <v>46</v>
      </c>
      <c r="AY31" s="11">
        <v>211954</v>
      </c>
      <c r="AZ31" s="12" t="s">
        <v>30</v>
      </c>
      <c r="BA31" s="11">
        <v>212605</v>
      </c>
      <c r="BB31" s="12">
        <v>8.6</v>
      </c>
    </row>
    <row r="32" spans="1:54" x14ac:dyDescent="0.15">
      <c r="A32" s="14"/>
      <c r="B32" s="23" t="s">
        <v>133</v>
      </c>
      <c r="C32" s="25">
        <v>232</v>
      </c>
      <c r="D32" s="27">
        <f>(C32-E32)/E32*100</f>
        <v>-18.021201413427562</v>
      </c>
      <c r="E32" s="25">
        <v>283</v>
      </c>
      <c r="F32" s="27">
        <f>(E32-G32)/G32*100</f>
        <v>-49.822695035460995</v>
      </c>
      <c r="G32" s="25">
        <v>564</v>
      </c>
      <c r="H32" s="27">
        <f>(G32-I32)/I32*100</f>
        <v>-53.732567678424935</v>
      </c>
      <c r="I32" s="25">
        <v>1219</v>
      </c>
      <c r="J32" s="28">
        <f>(I32-K32)/K32*100</f>
        <v>37.895927601809952</v>
      </c>
      <c r="K32" s="25">
        <v>884</v>
      </c>
      <c r="L32" s="27">
        <f>(K32-M32)/M32*100</f>
        <v>-99.808245861776498</v>
      </c>
      <c r="M32" s="25">
        <v>461007</v>
      </c>
      <c r="N32" s="28">
        <f>(M32-O32)/O32*100</f>
        <v>-55.524866142491923</v>
      </c>
      <c r="O32" s="16">
        <v>1036550</v>
      </c>
      <c r="P32" s="27">
        <f>(O32-Q32)/Q32*100</f>
        <v>1133.7090420024042</v>
      </c>
      <c r="Q32" s="16">
        <v>84019</v>
      </c>
      <c r="R32" s="15" t="s">
        <v>134</v>
      </c>
      <c r="S32" s="33"/>
      <c r="T32" s="34"/>
      <c r="U32" s="36"/>
      <c r="V32" s="37"/>
      <c r="W32" s="20"/>
      <c r="X32" s="21"/>
      <c r="Y32" s="16">
        <v>6307</v>
      </c>
      <c r="Z32" s="19">
        <f>(Y32-AA32)/AA32*100</f>
        <v>-95.92112581325263</v>
      </c>
      <c r="AA32" s="16">
        <v>154626</v>
      </c>
      <c r="AB32" s="19">
        <f>(AA32-AC32)/AC32*100</f>
        <v>-84.349991143948785</v>
      </c>
      <c r="AC32" s="16">
        <v>988025</v>
      </c>
      <c r="AD32" s="15" t="s">
        <v>134</v>
      </c>
      <c r="AE32" s="16"/>
      <c r="AF32" s="13"/>
      <c r="AG32" s="16"/>
      <c r="AH32" s="13"/>
      <c r="AI32" s="16"/>
      <c r="AJ32" s="13"/>
      <c r="AK32" s="16"/>
      <c r="AL32" s="13"/>
      <c r="AM32" s="16"/>
      <c r="AN32" s="13"/>
      <c r="AO32" s="16"/>
      <c r="AP32" s="13"/>
      <c r="AQ32" s="16"/>
      <c r="AR32" s="13"/>
      <c r="AS32" s="16"/>
      <c r="AT32" s="13"/>
      <c r="AU32" s="16"/>
      <c r="AV32" s="13"/>
      <c r="AW32" s="16"/>
      <c r="AX32" s="13"/>
      <c r="AY32" s="16"/>
      <c r="AZ32" s="13"/>
      <c r="BA32" s="16"/>
      <c r="BB32" s="13"/>
    </row>
    <row r="33" spans="1:54" ht="13.5" customHeight="1" x14ac:dyDescent="0.15">
      <c r="A33" s="50" t="s">
        <v>9</v>
      </c>
      <c r="B33" s="50"/>
      <c r="C33" s="7">
        <v>3817</v>
      </c>
      <c r="D33" s="43">
        <f t="shared" ref="D33" si="59">(C33-E33)/E33*100</f>
        <v>0.21002887897085851</v>
      </c>
      <c r="E33" s="7">
        <v>3809</v>
      </c>
      <c r="F33" s="43">
        <f t="shared" ref="F33" si="60">(E33-G33)/G33*100</f>
        <v>-4.5363408521303255</v>
      </c>
      <c r="G33" s="7">
        <v>3990</v>
      </c>
      <c r="H33" s="43">
        <f t="shared" ref="H33" si="61">(G33-I33)/I33*100</f>
        <v>-8.0009222965183309</v>
      </c>
      <c r="I33" s="7">
        <v>4337</v>
      </c>
      <c r="J33" s="43">
        <f t="shared" ref="J33" si="62">(I33-K33)/K33*100</f>
        <v>2.675189393939394</v>
      </c>
      <c r="K33" s="7">
        <v>4224</v>
      </c>
      <c r="L33" s="43">
        <f t="shared" ref="L33" si="63">(K33-M33)/M33*100</f>
        <v>12.221041445270989</v>
      </c>
      <c r="M33" s="7">
        <v>3764</v>
      </c>
      <c r="N33" s="43">
        <f t="shared" ref="N33" si="64">(M33-O33)/O33*100</f>
        <v>-1.0775295663600526</v>
      </c>
      <c r="O33" s="7">
        <v>3805</v>
      </c>
      <c r="P33" s="43">
        <f t="shared" ref="P33" si="65">(O33-Q33)/Q33*100</f>
        <v>-10.238263741448455</v>
      </c>
      <c r="Q33" s="7">
        <v>4239</v>
      </c>
      <c r="R33" s="43">
        <f t="shared" ref="R33:R53" si="66">(Q33-S33)/S33*100</f>
        <v>-9.1318327974276521</v>
      </c>
      <c r="S33" s="7">
        <v>4665</v>
      </c>
      <c r="T33" s="43">
        <v>-5.0999999999999996</v>
      </c>
      <c r="U33" s="7">
        <v>4918</v>
      </c>
      <c r="V33" s="56">
        <v>8.9</v>
      </c>
      <c r="W33" s="7">
        <v>4515</v>
      </c>
      <c r="X33" s="56">
        <v>-15</v>
      </c>
      <c r="Y33" s="7">
        <v>5314</v>
      </c>
      <c r="Z33" s="56">
        <v>-7.9</v>
      </c>
      <c r="AA33" s="7">
        <v>5770</v>
      </c>
      <c r="AB33" s="56">
        <v>1.7</v>
      </c>
      <c r="AC33" s="7">
        <v>5673</v>
      </c>
      <c r="AD33" s="56">
        <v>-2.8</v>
      </c>
      <c r="AE33" s="7">
        <v>5836</v>
      </c>
      <c r="AF33" s="56">
        <v>-12.5</v>
      </c>
      <c r="AG33" s="7">
        <v>6670</v>
      </c>
      <c r="AH33" s="56">
        <v>-4.7</v>
      </c>
      <c r="AI33" s="7">
        <v>7001</v>
      </c>
      <c r="AJ33" s="56">
        <v>-10.5</v>
      </c>
      <c r="AK33" s="7">
        <v>7825</v>
      </c>
      <c r="AL33" s="56">
        <v>6.8</v>
      </c>
      <c r="AM33" s="7">
        <v>7327</v>
      </c>
      <c r="AN33" s="56">
        <v>9.9</v>
      </c>
      <c r="AO33" s="7">
        <v>6669</v>
      </c>
      <c r="AP33" s="56">
        <v>2.9</v>
      </c>
      <c r="AQ33" s="7">
        <v>6481</v>
      </c>
      <c r="AR33" s="56">
        <v>1.3</v>
      </c>
      <c r="AS33" s="7">
        <v>6397</v>
      </c>
      <c r="AT33" s="56">
        <v>8.1</v>
      </c>
      <c r="AU33" s="7">
        <v>5918</v>
      </c>
      <c r="AV33" s="56" t="s">
        <v>61</v>
      </c>
      <c r="AW33" s="7">
        <v>6006</v>
      </c>
      <c r="AX33" s="56" t="s">
        <v>62</v>
      </c>
      <c r="AY33" s="7">
        <v>6037</v>
      </c>
      <c r="AZ33" s="56" t="s">
        <v>63</v>
      </c>
      <c r="BA33" s="7">
        <v>7513</v>
      </c>
      <c r="BB33" s="56" t="s">
        <v>64</v>
      </c>
    </row>
    <row r="34" spans="1:54" ht="13.5" customHeight="1" x14ac:dyDescent="0.15">
      <c r="A34" s="50"/>
      <c r="B34" s="50"/>
      <c r="C34" s="8">
        <v>0</v>
      </c>
      <c r="D34" s="44"/>
      <c r="E34" s="8">
        <v>0</v>
      </c>
      <c r="F34" s="44"/>
      <c r="G34" s="8">
        <f>(G33/$G$6)*100</f>
        <v>3.6526383079734347E-2</v>
      </c>
      <c r="H34" s="44"/>
      <c r="I34" s="8">
        <f>(I33/$I$6)*100</f>
        <v>3.4149280939921756E-2</v>
      </c>
      <c r="J34" s="44"/>
      <c r="K34" s="8">
        <f>(K33/$K$6)*100</f>
        <v>2.8051610447338844E-2</v>
      </c>
      <c r="L34" s="44"/>
      <c r="M34" s="8">
        <f>(M33/$M$6)*100+0.1</f>
        <v>0.13265135886992294</v>
      </c>
      <c r="N34" s="44"/>
      <c r="O34" s="8">
        <f>(O33/$Q$6)*100</f>
        <v>3.4689433388903283E-2</v>
      </c>
      <c r="P34" s="44"/>
      <c r="Q34" s="8">
        <f>(Q33/$Q$6)*100</f>
        <v>3.8646125659805783E-2</v>
      </c>
      <c r="R34" s="44"/>
      <c r="S34" s="8">
        <f>(S33/$S$6)*100+0.1</f>
        <v>0.14763881506489449</v>
      </c>
      <c r="T34" s="44"/>
      <c r="U34" s="8">
        <v>0.1</v>
      </c>
      <c r="V34" s="56"/>
      <c r="W34" s="8">
        <v>0</v>
      </c>
      <c r="X34" s="56"/>
      <c r="Y34" s="8">
        <v>0.1</v>
      </c>
      <c r="Z34" s="56"/>
      <c r="AA34" s="8">
        <v>0.1</v>
      </c>
      <c r="AB34" s="56"/>
      <c r="AC34" s="8">
        <v>0</v>
      </c>
      <c r="AD34" s="56"/>
      <c r="AE34" s="8">
        <v>0.1</v>
      </c>
      <c r="AF34" s="56"/>
      <c r="AG34" s="8">
        <v>0.1</v>
      </c>
      <c r="AH34" s="56"/>
      <c r="AI34" s="8">
        <v>0.1</v>
      </c>
      <c r="AJ34" s="56"/>
      <c r="AK34" s="8">
        <v>0.1</v>
      </c>
      <c r="AL34" s="56"/>
      <c r="AM34" s="8">
        <v>0.1</v>
      </c>
      <c r="AN34" s="56"/>
      <c r="AO34" s="8">
        <v>0.1</v>
      </c>
      <c r="AP34" s="56"/>
      <c r="AQ34" s="8">
        <v>0.1</v>
      </c>
      <c r="AR34" s="56"/>
      <c r="AS34" s="8">
        <v>0.1</v>
      </c>
      <c r="AT34" s="56"/>
      <c r="AU34" s="8">
        <v>0.1</v>
      </c>
      <c r="AV34" s="56"/>
      <c r="AW34" s="8">
        <v>-0.1</v>
      </c>
      <c r="AX34" s="56"/>
      <c r="AY34" s="8">
        <v>-0.1</v>
      </c>
      <c r="AZ34" s="56"/>
      <c r="BA34" s="8">
        <v>-0.1</v>
      </c>
      <c r="BB34" s="56"/>
    </row>
    <row r="35" spans="1:54" ht="13.5" customHeight="1" x14ac:dyDescent="0.15">
      <c r="A35" s="50" t="s">
        <v>8</v>
      </c>
      <c r="B35" s="50"/>
      <c r="C35" s="7">
        <v>45461</v>
      </c>
      <c r="D35" s="43">
        <f t="shared" ref="D35" si="67">(C35-E35)/E35*100</f>
        <v>-9.0070254798743026</v>
      </c>
      <c r="E35" s="7">
        <v>49961</v>
      </c>
      <c r="F35" s="43">
        <f t="shared" ref="F35" si="68">(E35-G35)/G35*100</f>
        <v>14.374341834165103</v>
      </c>
      <c r="G35" s="7">
        <v>43682</v>
      </c>
      <c r="H35" s="43">
        <f t="shared" ref="H35" si="69">(G35-I35)/I35*100</f>
        <v>-31.61758950515819</v>
      </c>
      <c r="I35" s="7">
        <v>63879</v>
      </c>
      <c r="J35" s="43">
        <f t="shared" ref="J35" si="70">(I35-K35)/K35*100</f>
        <v>5.8808904211765096</v>
      </c>
      <c r="K35" s="7">
        <v>60331</v>
      </c>
      <c r="L35" s="43">
        <f t="shared" ref="L35" si="71">(K35-M35)/M35*100</f>
        <v>-43.310186707760536</v>
      </c>
      <c r="M35" s="7">
        <v>106423</v>
      </c>
      <c r="N35" s="43">
        <f t="shared" ref="N35" si="72">(M35-O35)/O35*100</f>
        <v>-28.57372967240951</v>
      </c>
      <c r="O35" s="7">
        <v>148997</v>
      </c>
      <c r="P35" s="43">
        <f t="shared" ref="P35" si="73">(O35-Q35)/Q35*100</f>
        <v>-0.58847470292702786</v>
      </c>
      <c r="Q35" s="7">
        <v>149879</v>
      </c>
      <c r="R35" s="43">
        <f t="shared" si="66"/>
        <v>-2.459992580974756</v>
      </c>
      <c r="S35" s="7">
        <v>153659</v>
      </c>
      <c r="T35" s="43">
        <v>-19.100000000000001</v>
      </c>
      <c r="U35" s="7">
        <v>189981</v>
      </c>
      <c r="V35" s="56">
        <v>-7.1</v>
      </c>
      <c r="W35" s="7">
        <v>204437</v>
      </c>
      <c r="X35" s="56">
        <v>22.4</v>
      </c>
      <c r="Y35" s="7">
        <v>167007</v>
      </c>
      <c r="Z35" s="56">
        <v>16.899999999999999</v>
      </c>
      <c r="AA35" s="7">
        <v>142814</v>
      </c>
      <c r="AB35" s="56">
        <v>-3.3</v>
      </c>
      <c r="AC35" s="7">
        <v>147667</v>
      </c>
      <c r="AD35" s="56">
        <v>4</v>
      </c>
      <c r="AE35" s="7">
        <v>142038</v>
      </c>
      <c r="AF35" s="56">
        <v>-4.2</v>
      </c>
      <c r="AG35" s="7">
        <v>148209</v>
      </c>
      <c r="AH35" s="56">
        <v>0</v>
      </c>
      <c r="AI35" s="7">
        <v>148246</v>
      </c>
      <c r="AJ35" s="56">
        <v>-3.2</v>
      </c>
      <c r="AK35" s="7">
        <v>153126</v>
      </c>
      <c r="AL35" s="56">
        <v>-4.7</v>
      </c>
      <c r="AM35" s="7">
        <v>160750</v>
      </c>
      <c r="AN35" s="56" t="s">
        <v>65</v>
      </c>
      <c r="AO35" s="7">
        <v>169182</v>
      </c>
      <c r="AP35" s="56">
        <v>6.6</v>
      </c>
      <c r="AQ35" s="7">
        <v>158652</v>
      </c>
      <c r="AR35" s="56">
        <v>1.7</v>
      </c>
      <c r="AS35" s="7">
        <v>155937</v>
      </c>
      <c r="AT35" s="56" t="s">
        <v>66</v>
      </c>
      <c r="AU35" s="7">
        <v>172144</v>
      </c>
      <c r="AV35" s="56">
        <v>14.4</v>
      </c>
      <c r="AW35" s="7">
        <v>150525</v>
      </c>
      <c r="AX35" s="56" t="s">
        <v>51</v>
      </c>
      <c r="AY35" s="7">
        <v>151193</v>
      </c>
      <c r="AZ35" s="56" t="s">
        <v>67</v>
      </c>
      <c r="BA35" s="7">
        <v>177698</v>
      </c>
      <c r="BB35" s="56" t="s">
        <v>68</v>
      </c>
    </row>
    <row r="36" spans="1:54" ht="13.5" customHeight="1" x14ac:dyDescent="0.15">
      <c r="A36" s="50"/>
      <c r="B36" s="50"/>
      <c r="C36" s="8">
        <v>0.4</v>
      </c>
      <c r="D36" s="44"/>
      <c r="E36" s="8">
        <v>0.5</v>
      </c>
      <c r="F36" s="44"/>
      <c r="G36" s="8">
        <f>(G35/$G$6)*100</f>
        <v>0.39988608162630468</v>
      </c>
      <c r="H36" s="44"/>
      <c r="I36" s="8">
        <f>(I35/$I$6)*100</f>
        <v>0.50297945980199721</v>
      </c>
      <c r="J36" s="44"/>
      <c r="K36" s="8">
        <f>(K35/$K$6)*100</f>
        <v>0.40065854874488632</v>
      </c>
      <c r="L36" s="44"/>
      <c r="M36" s="8">
        <f>(M35/$M$6)*100</f>
        <v>0.92318160600791932</v>
      </c>
      <c r="N36" s="44"/>
      <c r="O36" s="8">
        <f>(O35/$Q$6)*100</f>
        <v>1.3583762172526734</v>
      </c>
      <c r="P36" s="44"/>
      <c r="Q36" s="8">
        <f>(Q35/$Q$6)*100</f>
        <v>1.3664172370290237</v>
      </c>
      <c r="R36" s="44"/>
      <c r="S36" s="8">
        <f>(S35/$S$6)*100</f>
        <v>1.5691602752532952</v>
      </c>
      <c r="T36" s="44"/>
      <c r="U36" s="8">
        <v>1.9</v>
      </c>
      <c r="V36" s="56"/>
      <c r="W36" s="8">
        <v>2</v>
      </c>
      <c r="X36" s="56"/>
      <c r="Y36" s="8">
        <v>1.5</v>
      </c>
      <c r="Z36" s="56"/>
      <c r="AA36" s="8">
        <v>1.4</v>
      </c>
      <c r="AB36" s="56"/>
      <c r="AC36" s="8">
        <v>1.2</v>
      </c>
      <c r="AD36" s="56"/>
      <c r="AE36" s="8">
        <v>1.5</v>
      </c>
      <c r="AF36" s="56"/>
      <c r="AG36" s="8">
        <v>1.6</v>
      </c>
      <c r="AH36" s="56"/>
      <c r="AI36" s="8">
        <v>1.7</v>
      </c>
      <c r="AJ36" s="56"/>
      <c r="AK36" s="8">
        <v>1.6</v>
      </c>
      <c r="AL36" s="56"/>
      <c r="AM36" s="8">
        <v>1.7</v>
      </c>
      <c r="AN36" s="56"/>
      <c r="AO36" s="8">
        <v>1.9</v>
      </c>
      <c r="AP36" s="56"/>
      <c r="AQ36" s="8">
        <v>1.7</v>
      </c>
      <c r="AR36" s="56"/>
      <c r="AS36" s="8">
        <v>1.8</v>
      </c>
      <c r="AT36" s="56"/>
      <c r="AU36" s="8">
        <v>1.9</v>
      </c>
      <c r="AV36" s="56"/>
      <c r="AW36" s="8">
        <v>-1.7</v>
      </c>
      <c r="AX36" s="56"/>
      <c r="AY36" s="8">
        <v>-1.7</v>
      </c>
      <c r="AZ36" s="56"/>
      <c r="BA36" s="8">
        <v>-1.8</v>
      </c>
      <c r="BB36" s="56"/>
    </row>
    <row r="37" spans="1:54" ht="13.5" customHeight="1" x14ac:dyDescent="0.15">
      <c r="A37" s="50" t="s">
        <v>7</v>
      </c>
      <c r="B37" s="50"/>
      <c r="C37" s="7">
        <v>95165</v>
      </c>
      <c r="D37" s="43">
        <f t="shared" ref="D37" si="74">(C37-E37)/E37*100</f>
        <v>1.8919034668836592</v>
      </c>
      <c r="E37" s="7">
        <v>93398</v>
      </c>
      <c r="F37" s="43">
        <f t="shared" ref="F37" si="75">(E37-G37)/G37*100</f>
        <v>1.6654330125832717</v>
      </c>
      <c r="G37" s="7">
        <v>91868</v>
      </c>
      <c r="H37" s="43">
        <f t="shared" ref="H37" si="76">(G37-I37)/I37*100</f>
        <v>0.75455143671857872</v>
      </c>
      <c r="I37" s="7">
        <v>91180</v>
      </c>
      <c r="J37" s="43">
        <f t="shared" ref="J37" si="77">(I37-K37)/K37*100</f>
        <v>1.6023712420048586</v>
      </c>
      <c r="K37" s="7">
        <v>89742</v>
      </c>
      <c r="L37" s="43">
        <f t="shared" ref="L37" si="78">(K37-M37)/M37*100</f>
        <v>-7.0849510793601498</v>
      </c>
      <c r="M37" s="7">
        <v>96585</v>
      </c>
      <c r="N37" s="43">
        <f t="shared" ref="N37" si="79">(M37-O37)/O37*100</f>
        <v>-7.7586453886485396</v>
      </c>
      <c r="O37" s="7">
        <v>104709</v>
      </c>
      <c r="P37" s="43">
        <f t="shared" ref="P37" si="80">(O37-Q37)/Q37*100</f>
        <v>-0.14304923754756388</v>
      </c>
      <c r="Q37" s="7">
        <v>104859</v>
      </c>
      <c r="R37" s="43">
        <f t="shared" si="66"/>
        <v>-2.3677398931118603</v>
      </c>
      <c r="S37" s="7">
        <v>107402</v>
      </c>
      <c r="T37" s="43">
        <v>2.1</v>
      </c>
      <c r="U37" s="7">
        <v>105238</v>
      </c>
      <c r="V37" s="56">
        <v>-2.2999999999999998</v>
      </c>
      <c r="W37" s="7">
        <v>107675</v>
      </c>
      <c r="X37" s="56">
        <v>-7.6</v>
      </c>
      <c r="Y37" s="7">
        <v>116469</v>
      </c>
      <c r="Z37" s="56">
        <v>-0.3</v>
      </c>
      <c r="AA37" s="7">
        <v>116773</v>
      </c>
      <c r="AB37" s="56">
        <v>1.9</v>
      </c>
      <c r="AC37" s="7">
        <v>114579</v>
      </c>
      <c r="AD37" s="56">
        <v>2</v>
      </c>
      <c r="AE37" s="7">
        <v>112340</v>
      </c>
      <c r="AF37" s="56">
        <v>-4.5999999999999996</v>
      </c>
      <c r="AG37" s="7">
        <v>117775</v>
      </c>
      <c r="AH37" s="56">
        <v>-9.6999999999999993</v>
      </c>
      <c r="AI37" s="7">
        <v>130412</v>
      </c>
      <c r="AJ37" s="56">
        <v>3.9</v>
      </c>
      <c r="AK37" s="7">
        <v>125569</v>
      </c>
      <c r="AL37" s="56">
        <v>9.6999999999999993</v>
      </c>
      <c r="AM37" s="7">
        <v>114496</v>
      </c>
      <c r="AN37" s="56">
        <v>11.5</v>
      </c>
      <c r="AO37" s="7">
        <v>102694</v>
      </c>
      <c r="AP37" s="56">
        <v>16.399999999999999</v>
      </c>
      <c r="AQ37" s="7">
        <v>88232</v>
      </c>
      <c r="AR37" s="56" t="s">
        <v>69</v>
      </c>
      <c r="AS37" s="7">
        <v>89929</v>
      </c>
      <c r="AT37" s="56" t="s">
        <v>69</v>
      </c>
      <c r="AU37" s="7">
        <v>91717</v>
      </c>
      <c r="AV37" s="56">
        <v>3.9</v>
      </c>
      <c r="AW37" s="7">
        <v>88281</v>
      </c>
      <c r="AX37" s="56">
        <v>6.2</v>
      </c>
      <c r="AY37" s="7">
        <v>83118</v>
      </c>
      <c r="AZ37" s="56">
        <v>9.1</v>
      </c>
      <c r="BA37" s="7">
        <v>76201</v>
      </c>
      <c r="BB37" s="56">
        <v>12.5</v>
      </c>
    </row>
    <row r="38" spans="1:54" ht="13.5" customHeight="1" x14ac:dyDescent="0.15">
      <c r="A38" s="50"/>
      <c r="B38" s="50"/>
      <c r="C38" s="8">
        <v>0.8</v>
      </c>
      <c r="D38" s="44"/>
      <c r="E38" s="8">
        <v>0.8</v>
      </c>
      <c r="F38" s="44"/>
      <c r="G38" s="8">
        <f>(G37/$G$6)*100</f>
        <v>0.84100395006742734</v>
      </c>
      <c r="H38" s="44"/>
      <c r="I38" s="8">
        <f>(I37/$I$6)*100</f>
        <v>0.71794591563340227</v>
      </c>
      <c r="J38" s="44"/>
      <c r="K38" s="8">
        <f>(K37/$K$6)*100</f>
        <v>0.59597718389324872</v>
      </c>
      <c r="L38" s="44"/>
      <c r="M38" s="8">
        <f>(M37/$M$6)*100</f>
        <v>0.8378404613314312</v>
      </c>
      <c r="N38" s="44"/>
      <c r="O38" s="8">
        <f>(O37/$Q$6)*100</f>
        <v>0.95461126957126774</v>
      </c>
      <c r="P38" s="44"/>
      <c r="Q38" s="8">
        <f>(Q37/$Q$6)*100</f>
        <v>0.95597878994139529</v>
      </c>
      <c r="R38" s="44"/>
      <c r="S38" s="8">
        <f>(S37/$S$6)*100</f>
        <v>1.0967854267094956</v>
      </c>
      <c r="T38" s="44"/>
      <c r="U38" s="8">
        <v>1.1000000000000001</v>
      </c>
      <c r="V38" s="56"/>
      <c r="W38" s="8">
        <v>1</v>
      </c>
      <c r="X38" s="56"/>
      <c r="Y38" s="8">
        <v>1</v>
      </c>
      <c r="Z38" s="56"/>
      <c r="AA38" s="8">
        <v>1.1000000000000001</v>
      </c>
      <c r="AB38" s="56"/>
      <c r="AC38" s="8">
        <v>1</v>
      </c>
      <c r="AD38" s="56"/>
      <c r="AE38" s="8">
        <v>1.2</v>
      </c>
      <c r="AF38" s="56"/>
      <c r="AG38" s="8">
        <v>1.3</v>
      </c>
      <c r="AH38" s="56"/>
      <c r="AI38" s="8">
        <v>1.5</v>
      </c>
      <c r="AJ38" s="56"/>
      <c r="AK38" s="8">
        <v>1.3</v>
      </c>
      <c r="AL38" s="56"/>
      <c r="AM38" s="8">
        <v>1.2</v>
      </c>
      <c r="AN38" s="56"/>
      <c r="AO38" s="8">
        <v>1.2</v>
      </c>
      <c r="AP38" s="56"/>
      <c r="AQ38" s="8">
        <v>1</v>
      </c>
      <c r="AR38" s="56"/>
      <c r="AS38" s="8">
        <v>1</v>
      </c>
      <c r="AT38" s="56"/>
      <c r="AU38" s="8">
        <v>1</v>
      </c>
      <c r="AV38" s="56"/>
      <c r="AW38" s="8">
        <v>-1</v>
      </c>
      <c r="AX38" s="56"/>
      <c r="AY38" s="8">
        <v>-1</v>
      </c>
      <c r="AZ38" s="56"/>
      <c r="BA38" s="8">
        <v>-0.8</v>
      </c>
      <c r="BB38" s="56"/>
    </row>
    <row r="39" spans="1:54" x14ac:dyDescent="0.15">
      <c r="A39" s="50" t="s">
        <v>132</v>
      </c>
      <c r="B39" s="50"/>
      <c r="C39" s="7">
        <v>1851736</v>
      </c>
      <c r="D39" s="43">
        <f t="shared" ref="D39" si="81">(C39-E39)/E39*100</f>
        <v>-5.8667233729287692E-2</v>
      </c>
      <c r="E39" s="7">
        <v>1852823</v>
      </c>
      <c r="F39" s="43">
        <f t="shared" ref="F39" si="82">(E39-G39)/G39*100</f>
        <v>-1.6942776677723801</v>
      </c>
      <c r="G39" s="7">
        <v>1884756</v>
      </c>
      <c r="H39" s="43">
        <f t="shared" ref="H39" si="83">(G39-I39)/I39*100</f>
        <v>-23.99996612822644</v>
      </c>
      <c r="I39" s="7">
        <v>2479941</v>
      </c>
      <c r="J39" s="43">
        <f t="shared" ref="J39" si="84">(I39-K39)/K39*100</f>
        <v>-47.353550758434729</v>
      </c>
      <c r="K39" s="7">
        <v>4710557</v>
      </c>
      <c r="L39" s="43">
        <f t="shared" ref="L39" si="85">(K39-M39)/M39*100</f>
        <v>306.07724900109054</v>
      </c>
      <c r="M39" s="7">
        <v>1160015</v>
      </c>
      <c r="N39" s="43">
        <f t="shared" ref="N39" si="86">(M39-O39)/O39*100</f>
        <v>31.516203493750794</v>
      </c>
      <c r="O39" s="7">
        <v>882032</v>
      </c>
      <c r="P39" s="43">
        <f t="shared" ref="P39" si="87">(O39-Q39)/Q39*100</f>
        <v>-5.7212914645591191</v>
      </c>
      <c r="Q39" s="7">
        <v>935558</v>
      </c>
      <c r="R39" s="43">
        <f t="shared" si="66"/>
        <v>-7.5941903016954013</v>
      </c>
      <c r="S39" s="7">
        <v>1012445</v>
      </c>
      <c r="T39" s="43">
        <v>4.3</v>
      </c>
      <c r="U39" s="7">
        <v>970437</v>
      </c>
      <c r="V39" s="56">
        <v>1.7</v>
      </c>
      <c r="W39" s="7">
        <v>954287</v>
      </c>
      <c r="X39" s="56">
        <v>-45.3</v>
      </c>
      <c r="Y39" s="7">
        <v>1745449</v>
      </c>
      <c r="Z39" s="56">
        <v>112</v>
      </c>
      <c r="AA39" s="7">
        <v>823345</v>
      </c>
      <c r="AB39" s="56">
        <v>-34.4</v>
      </c>
      <c r="AC39" s="7">
        <v>1255758</v>
      </c>
      <c r="AD39" s="56">
        <v>25.7</v>
      </c>
      <c r="AE39" s="7">
        <v>998685</v>
      </c>
      <c r="AF39" s="56">
        <v>-17.7</v>
      </c>
      <c r="AG39" s="7">
        <v>1213698</v>
      </c>
      <c r="AH39" s="56">
        <v>160.30000000000001</v>
      </c>
      <c r="AI39" s="7">
        <v>466186</v>
      </c>
      <c r="AJ39" s="56">
        <v>-21.6</v>
      </c>
      <c r="AK39" s="7">
        <v>594749</v>
      </c>
      <c r="AL39" s="56">
        <v>-9.3000000000000007</v>
      </c>
      <c r="AM39" s="7">
        <v>655905</v>
      </c>
      <c r="AN39" s="56">
        <v>13.7</v>
      </c>
      <c r="AO39" s="7">
        <v>576826</v>
      </c>
      <c r="AP39" s="56">
        <v>0.4</v>
      </c>
      <c r="AQ39" s="7">
        <v>574549</v>
      </c>
      <c r="AR39" s="56">
        <v>33</v>
      </c>
      <c r="AS39" s="7">
        <v>432115</v>
      </c>
      <c r="AT39" s="56">
        <v>7.8</v>
      </c>
      <c r="AU39" s="7">
        <v>400865</v>
      </c>
      <c r="AV39" s="56">
        <v>6.7</v>
      </c>
      <c r="AW39" s="7">
        <v>375602</v>
      </c>
      <c r="AX39" s="56">
        <v>13.4</v>
      </c>
      <c r="AY39" s="7">
        <v>331270</v>
      </c>
      <c r="AZ39" s="56" t="s">
        <v>70</v>
      </c>
      <c r="BA39" s="7">
        <v>641487</v>
      </c>
      <c r="BB39" s="56">
        <v>49.7</v>
      </c>
    </row>
    <row r="40" spans="1:54" x14ac:dyDescent="0.15">
      <c r="A40" s="50"/>
      <c r="B40" s="50"/>
      <c r="C40" s="8">
        <v>15.9</v>
      </c>
      <c r="D40" s="44"/>
      <c r="E40" s="8">
        <v>17</v>
      </c>
      <c r="F40" s="44"/>
      <c r="G40" s="8">
        <f>(G39/$G$6)*100</f>
        <v>17.25396482902952</v>
      </c>
      <c r="H40" s="44"/>
      <c r="I40" s="8">
        <f>(I39/$I$6)*100</f>
        <v>19.526908444415607</v>
      </c>
      <c r="J40" s="44"/>
      <c r="K40" s="8">
        <f>(K39/$K$6)*100</f>
        <v>31.282838530772995</v>
      </c>
      <c r="L40" s="44"/>
      <c r="M40" s="8">
        <f>(M39/$M$6)*100</f>
        <v>10.062716806454212</v>
      </c>
      <c r="N40" s="44"/>
      <c r="O40" s="8">
        <f>(O39/$Q$6)*100</f>
        <v>8.0413115140292089</v>
      </c>
      <c r="P40" s="44"/>
      <c r="Q40" s="8">
        <f>(Q39/$Q$6)*100</f>
        <v>8.529297482905541</v>
      </c>
      <c r="R40" s="44"/>
      <c r="S40" s="8">
        <f>(S39/$S$6)*100</f>
        <v>10.339052544132283</v>
      </c>
      <c r="T40" s="44"/>
      <c r="U40" s="8">
        <v>9.6999999999999993</v>
      </c>
      <c r="V40" s="56"/>
      <c r="W40" s="8">
        <v>9.1</v>
      </c>
      <c r="X40" s="56"/>
      <c r="Y40" s="8">
        <v>15.1</v>
      </c>
      <c r="Z40" s="56"/>
      <c r="AA40" s="8">
        <v>7.9</v>
      </c>
      <c r="AB40" s="56"/>
      <c r="AC40" s="8">
        <v>10.6</v>
      </c>
      <c r="AD40" s="56"/>
      <c r="AE40" s="8">
        <v>11</v>
      </c>
      <c r="AF40" s="56"/>
      <c r="AG40" s="8">
        <v>13</v>
      </c>
      <c r="AH40" s="56"/>
      <c r="AI40" s="8">
        <v>5.4</v>
      </c>
      <c r="AJ40" s="56"/>
      <c r="AK40" s="8">
        <v>6.1</v>
      </c>
      <c r="AL40" s="56"/>
      <c r="AM40" s="8">
        <v>6.9</v>
      </c>
      <c r="AN40" s="56"/>
      <c r="AO40" s="8">
        <v>6.6</v>
      </c>
      <c r="AP40" s="56"/>
      <c r="AQ40" s="8">
        <v>6.2</v>
      </c>
      <c r="AR40" s="56"/>
      <c r="AS40" s="8">
        <v>5</v>
      </c>
      <c r="AT40" s="56"/>
      <c r="AU40" s="8">
        <v>4.5</v>
      </c>
      <c r="AV40" s="56"/>
      <c r="AW40" s="8">
        <v>-4.2</v>
      </c>
      <c r="AX40" s="56"/>
      <c r="AY40" s="8">
        <v>-3.8</v>
      </c>
      <c r="AZ40" s="56"/>
      <c r="BA40" s="8">
        <v>-6.5</v>
      </c>
      <c r="BB40" s="56"/>
    </row>
    <row r="41" spans="1:54" x14ac:dyDescent="0.15">
      <c r="A41" s="50" t="s">
        <v>6</v>
      </c>
      <c r="B41" s="50"/>
      <c r="C41" s="7">
        <v>863546</v>
      </c>
      <c r="D41" s="43">
        <f t="shared" ref="D41" si="88">(C41-E41)/E41*100</f>
        <v>2.6342374807162501</v>
      </c>
      <c r="E41" s="7">
        <v>841382</v>
      </c>
      <c r="F41" s="43">
        <f t="shared" ref="F41" si="89">(E41-G41)/G41*100</f>
        <v>8.1645823477384454</v>
      </c>
      <c r="G41" s="7">
        <v>777872</v>
      </c>
      <c r="H41" s="43">
        <f t="shared" ref="H41" si="90">(G41-I41)/I41*100</f>
        <v>0.85952157750540359</v>
      </c>
      <c r="I41" s="7">
        <v>771243</v>
      </c>
      <c r="J41" s="43">
        <f t="shared" ref="J41" si="91">(I41-K41)/K41*100</f>
        <v>3.7047644787956289</v>
      </c>
      <c r="K41" s="7">
        <v>743691</v>
      </c>
      <c r="L41" s="43">
        <f t="shared" ref="L41" si="92">(K41-M41)/M41*100</f>
        <v>5.1749472138979122</v>
      </c>
      <c r="M41" s="7">
        <v>707099</v>
      </c>
      <c r="N41" s="43">
        <f t="shared" ref="N41" si="93">(M41-O41)/O41*100</f>
        <v>2.4852453504011875</v>
      </c>
      <c r="O41" s="7">
        <v>689952</v>
      </c>
      <c r="P41" s="43">
        <f t="shared" ref="P41" si="94">(O41-Q41)/Q41*100</f>
        <v>8.6803865510478939</v>
      </c>
      <c r="Q41" s="7">
        <v>634845</v>
      </c>
      <c r="R41" s="43">
        <f t="shared" si="66"/>
        <v>1.0199941123584779</v>
      </c>
      <c r="S41" s="7">
        <v>628435</v>
      </c>
      <c r="T41" s="43">
        <v>-4.2</v>
      </c>
      <c r="U41" s="7">
        <v>656190</v>
      </c>
      <c r="V41" s="56">
        <v>0.9</v>
      </c>
      <c r="W41" s="7">
        <v>650052</v>
      </c>
      <c r="X41" s="56">
        <v>1.8</v>
      </c>
      <c r="Y41" s="7">
        <v>638816</v>
      </c>
      <c r="Z41" s="56">
        <v>-5.8</v>
      </c>
      <c r="AA41" s="7">
        <v>678455</v>
      </c>
      <c r="AB41" s="56">
        <v>-3.6</v>
      </c>
      <c r="AC41" s="7">
        <v>703573</v>
      </c>
      <c r="AD41" s="56">
        <v>32.700000000000003</v>
      </c>
      <c r="AE41" s="7">
        <v>530012</v>
      </c>
      <c r="AF41" s="56">
        <v>22.4</v>
      </c>
      <c r="AG41" s="7">
        <v>432908</v>
      </c>
      <c r="AH41" s="56">
        <v>-19.100000000000001</v>
      </c>
      <c r="AI41" s="7">
        <v>535172</v>
      </c>
      <c r="AJ41" s="56">
        <v>-4.5</v>
      </c>
      <c r="AK41" s="7">
        <v>560534</v>
      </c>
      <c r="AL41" s="56">
        <v>55.4</v>
      </c>
      <c r="AM41" s="7">
        <v>360718</v>
      </c>
      <c r="AN41" s="56" t="s">
        <v>65</v>
      </c>
      <c r="AO41" s="7">
        <v>379893</v>
      </c>
      <c r="AP41" s="56" t="s">
        <v>71</v>
      </c>
      <c r="AQ41" s="7">
        <v>502770</v>
      </c>
      <c r="AR41" s="56">
        <v>27</v>
      </c>
      <c r="AS41" s="7">
        <v>395781</v>
      </c>
      <c r="AT41" s="56">
        <v>4.5999999999999996</v>
      </c>
      <c r="AU41" s="7">
        <v>378300</v>
      </c>
      <c r="AV41" s="56">
        <v>9.6999999999999993</v>
      </c>
      <c r="AW41" s="7">
        <v>344951</v>
      </c>
      <c r="AX41" s="56" t="s">
        <v>72</v>
      </c>
      <c r="AY41" s="7">
        <v>499241</v>
      </c>
      <c r="AZ41" s="56" t="s">
        <v>73</v>
      </c>
      <c r="BA41" s="7">
        <v>941183</v>
      </c>
      <c r="BB41" s="56">
        <v>18.399999999999999</v>
      </c>
    </row>
    <row r="42" spans="1:54" x14ac:dyDescent="0.15">
      <c r="A42" s="50"/>
      <c r="B42" s="50"/>
      <c r="C42" s="8">
        <v>7.4</v>
      </c>
      <c r="D42" s="44"/>
      <c r="E42" s="8">
        <v>7.7</v>
      </c>
      <c r="F42" s="44"/>
      <c r="G42" s="8">
        <f>(G41/$G$6)*100</f>
        <v>7.1210152027566709</v>
      </c>
      <c r="H42" s="44"/>
      <c r="I42" s="8">
        <f>(I41/$I$6)*100</f>
        <v>6.072721669344725</v>
      </c>
      <c r="J42" s="44"/>
      <c r="K42" s="8">
        <f>(K41/$K$6)*100</f>
        <v>4.9388565874033796</v>
      </c>
      <c r="L42" s="44"/>
      <c r="M42" s="8">
        <f>(M41/$M$6)*100</f>
        <v>6.1338318824558025</v>
      </c>
      <c r="N42" s="44"/>
      <c r="O42" s="8">
        <f>(O41/$Q$6)*100</f>
        <v>6.2901560960684888</v>
      </c>
      <c r="P42" s="44"/>
      <c r="Q42" s="8">
        <f>(Q41/$Q$6)*100</f>
        <v>5.7877564624910134</v>
      </c>
      <c r="R42" s="44"/>
      <c r="S42" s="8">
        <f>(S41/$S$6)*100</f>
        <v>6.4175560011376129</v>
      </c>
      <c r="T42" s="44"/>
      <c r="U42" s="8">
        <v>6.6</v>
      </c>
      <c r="V42" s="56"/>
      <c r="W42" s="8">
        <v>6.2</v>
      </c>
      <c r="X42" s="56"/>
      <c r="Y42" s="8">
        <v>5.5</v>
      </c>
      <c r="Z42" s="56"/>
      <c r="AA42" s="8">
        <v>6.5</v>
      </c>
      <c r="AB42" s="56"/>
      <c r="AC42" s="8">
        <v>5.9</v>
      </c>
      <c r="AD42" s="56"/>
      <c r="AE42" s="8">
        <v>5.8</v>
      </c>
      <c r="AF42" s="56"/>
      <c r="AG42" s="8">
        <v>4.5999999999999996</v>
      </c>
      <c r="AH42" s="56"/>
      <c r="AI42" s="8">
        <v>6.1</v>
      </c>
      <c r="AJ42" s="56"/>
      <c r="AK42" s="8">
        <v>5.8</v>
      </c>
      <c r="AL42" s="56"/>
      <c r="AM42" s="8">
        <v>3.8</v>
      </c>
      <c r="AN42" s="56"/>
      <c r="AO42" s="8">
        <v>4.4000000000000004</v>
      </c>
      <c r="AP42" s="56"/>
      <c r="AQ42" s="8">
        <v>5.5</v>
      </c>
      <c r="AR42" s="56"/>
      <c r="AS42" s="8">
        <v>4.5</v>
      </c>
      <c r="AT42" s="56"/>
      <c r="AU42" s="8">
        <v>4.2</v>
      </c>
      <c r="AV42" s="56"/>
      <c r="AW42" s="8">
        <v>-3.9</v>
      </c>
      <c r="AX42" s="56"/>
      <c r="AY42" s="8">
        <v>-5.7</v>
      </c>
      <c r="AZ42" s="56"/>
      <c r="BA42" s="8">
        <v>-9.5</v>
      </c>
      <c r="BB42" s="56"/>
    </row>
    <row r="43" spans="1:54" x14ac:dyDescent="0.15">
      <c r="A43" s="50" t="s">
        <v>5</v>
      </c>
      <c r="B43" s="50"/>
      <c r="C43" s="7">
        <v>17529</v>
      </c>
      <c r="D43" s="43">
        <f t="shared" ref="D43" si="95">(C43-E43)/E43*100</f>
        <v>78.194571515706016</v>
      </c>
      <c r="E43" s="7">
        <v>9837</v>
      </c>
      <c r="F43" s="43">
        <f t="shared" ref="F43" si="96">(E43-G43)/G43*100</f>
        <v>-1.600480144043213</v>
      </c>
      <c r="G43" s="7">
        <v>9997</v>
      </c>
      <c r="H43" s="43">
        <f t="shared" ref="H43" si="97">(G43-I43)/I43*100</f>
        <v>29.0101948638534</v>
      </c>
      <c r="I43" s="7">
        <v>7749</v>
      </c>
      <c r="J43" s="43">
        <f t="shared" ref="J43" si="98">(I43-K43)/K43*100</f>
        <v>-14.920948616600791</v>
      </c>
      <c r="K43" s="7">
        <v>9108</v>
      </c>
      <c r="L43" s="43">
        <f t="shared" ref="L43" si="99">(K43-M43)/M43*100</f>
        <v>-1.7687661777394306</v>
      </c>
      <c r="M43" s="7">
        <v>9272</v>
      </c>
      <c r="N43" s="43">
        <f t="shared" ref="N43" si="100">(M43-O43)/O43*100</f>
        <v>-41.612090680100756</v>
      </c>
      <c r="O43" s="7">
        <v>15880</v>
      </c>
      <c r="P43" s="43">
        <f t="shared" ref="P43" si="101">(O43-Q43)/Q43*100</f>
        <v>-23.884388630590038</v>
      </c>
      <c r="Q43" s="7">
        <v>20863</v>
      </c>
      <c r="R43" s="43">
        <f t="shared" si="66"/>
        <v>-8.2824108673671244</v>
      </c>
      <c r="S43" s="7">
        <v>22747</v>
      </c>
      <c r="T43" s="43">
        <v>3.5</v>
      </c>
      <c r="U43" s="7">
        <v>21985</v>
      </c>
      <c r="V43" s="56">
        <v>-12</v>
      </c>
      <c r="W43" s="7">
        <v>24980</v>
      </c>
      <c r="X43" s="56">
        <v>17.600000000000001</v>
      </c>
      <c r="Y43" s="7">
        <v>21236</v>
      </c>
      <c r="Z43" s="56">
        <v>-11.9</v>
      </c>
      <c r="AA43" s="7">
        <v>24116</v>
      </c>
      <c r="AB43" s="56">
        <v>21.2</v>
      </c>
      <c r="AC43" s="7">
        <v>19894</v>
      </c>
      <c r="AD43" s="56">
        <v>23.9</v>
      </c>
      <c r="AE43" s="7">
        <v>16052</v>
      </c>
      <c r="AF43" s="56">
        <v>-23.6</v>
      </c>
      <c r="AG43" s="7">
        <v>21023</v>
      </c>
      <c r="AH43" s="56">
        <v>10.6</v>
      </c>
      <c r="AI43" s="7">
        <v>19015</v>
      </c>
      <c r="AJ43" s="56">
        <v>-17.100000000000001</v>
      </c>
      <c r="AK43" s="7">
        <v>22935</v>
      </c>
      <c r="AL43" s="56">
        <v>3.1</v>
      </c>
      <c r="AM43" s="7">
        <v>22244</v>
      </c>
      <c r="AN43" s="56">
        <v>46.9</v>
      </c>
      <c r="AO43" s="7">
        <v>15147</v>
      </c>
      <c r="AP43" s="56" t="s">
        <v>74</v>
      </c>
      <c r="AQ43" s="7">
        <v>20227</v>
      </c>
      <c r="AR43" s="56" t="s">
        <v>75</v>
      </c>
      <c r="AS43" s="7">
        <v>75022</v>
      </c>
      <c r="AT43" s="56">
        <v>210.5</v>
      </c>
      <c r="AU43" s="7">
        <v>24165</v>
      </c>
      <c r="AV43" s="56">
        <v>2.4</v>
      </c>
      <c r="AW43" s="7">
        <v>23607</v>
      </c>
      <c r="AX43" s="56">
        <v>40.799999999999997</v>
      </c>
      <c r="AY43" s="7">
        <v>16772</v>
      </c>
      <c r="AZ43" s="56" t="s">
        <v>76</v>
      </c>
      <c r="BA43" s="7">
        <v>25349</v>
      </c>
      <c r="BB43" s="56" t="s">
        <v>77</v>
      </c>
    </row>
    <row r="44" spans="1:54" x14ac:dyDescent="0.15">
      <c r="A44" s="50"/>
      <c r="B44" s="50"/>
      <c r="C44" s="8">
        <v>0.2</v>
      </c>
      <c r="D44" s="44"/>
      <c r="E44" s="8">
        <v>0.1</v>
      </c>
      <c r="F44" s="44"/>
      <c r="G44" s="8">
        <f>(G43/$G$6)*100</f>
        <v>9.1517356302783029E-2</v>
      </c>
      <c r="H44" s="44"/>
      <c r="I44" s="8">
        <f>(I43/$I$6)*100</f>
        <v>6.1015166705892014E-2</v>
      </c>
      <c r="J44" s="44"/>
      <c r="K44" s="8">
        <f>(K43/$K$6)*100</f>
        <v>6.0486285027074385E-2</v>
      </c>
      <c r="L44" s="44"/>
      <c r="M44" s="8">
        <f>(M43/$M$6)*100</f>
        <v>8.0431296344826111E-2</v>
      </c>
      <c r="N44" s="44"/>
      <c r="O44" s="8">
        <f>(O43/$Q$6)*100</f>
        <v>0.14477482318417453</v>
      </c>
      <c r="P44" s="44"/>
      <c r="Q44" s="8">
        <f>(Q43/$Q$6)*100</f>
        <v>0.1902038498798132</v>
      </c>
      <c r="R44" s="44"/>
      <c r="S44" s="8">
        <f>(S43/$S$6)*100</f>
        <v>0.2322915597601618</v>
      </c>
      <c r="T44" s="44"/>
      <c r="U44" s="8">
        <v>0.2</v>
      </c>
      <c r="V44" s="56"/>
      <c r="W44" s="8">
        <v>0.2</v>
      </c>
      <c r="X44" s="56"/>
      <c r="Y44" s="8">
        <v>0.2</v>
      </c>
      <c r="Z44" s="56"/>
      <c r="AA44" s="8">
        <v>0.2</v>
      </c>
      <c r="AB44" s="56"/>
      <c r="AC44" s="8">
        <v>0.2</v>
      </c>
      <c r="AD44" s="56"/>
      <c r="AE44" s="8">
        <v>0.2</v>
      </c>
      <c r="AF44" s="56"/>
      <c r="AG44" s="8">
        <v>0.2</v>
      </c>
      <c r="AH44" s="56"/>
      <c r="AI44" s="8">
        <v>0.2</v>
      </c>
      <c r="AJ44" s="56"/>
      <c r="AK44" s="8">
        <v>0.2</v>
      </c>
      <c r="AL44" s="56"/>
      <c r="AM44" s="8">
        <v>0.2</v>
      </c>
      <c r="AN44" s="56"/>
      <c r="AO44" s="8">
        <v>0.2</v>
      </c>
      <c r="AP44" s="56"/>
      <c r="AQ44" s="8">
        <v>0.2</v>
      </c>
      <c r="AR44" s="56"/>
      <c r="AS44" s="8">
        <v>0.9</v>
      </c>
      <c r="AT44" s="56"/>
      <c r="AU44" s="8">
        <v>0.2</v>
      </c>
      <c r="AV44" s="56"/>
      <c r="AW44" s="8">
        <v>-0.3</v>
      </c>
      <c r="AX44" s="56"/>
      <c r="AY44" s="8">
        <v>-0.2</v>
      </c>
      <c r="AZ44" s="56"/>
      <c r="BA44" s="8">
        <v>-0.2</v>
      </c>
      <c r="BB44" s="56"/>
    </row>
    <row r="45" spans="1:54" x14ac:dyDescent="0.15">
      <c r="A45" s="50" t="s">
        <v>4</v>
      </c>
      <c r="B45" s="50"/>
      <c r="C45" s="7">
        <v>46924</v>
      </c>
      <c r="D45" s="43">
        <f t="shared" ref="D45" si="102">(C45-E45)/E45*100</f>
        <v>172.22834599988397</v>
      </c>
      <c r="E45" s="7">
        <v>17237</v>
      </c>
      <c r="F45" s="43">
        <f t="shared" ref="F45" si="103">(E45-G45)/G45*100</f>
        <v>-1.0561965444004362</v>
      </c>
      <c r="G45" s="7">
        <v>17421</v>
      </c>
      <c r="H45" s="43">
        <f t="shared" ref="H45" si="104">(G45-I45)/I45*100</f>
        <v>-11.76559967585089</v>
      </c>
      <c r="I45" s="7">
        <v>19744</v>
      </c>
      <c r="J45" s="43">
        <f t="shared" ref="J45" si="105">(I45-K45)/K45*100</f>
        <v>183.02752293577981</v>
      </c>
      <c r="K45" s="7">
        <v>6976</v>
      </c>
      <c r="L45" s="43">
        <f t="shared" ref="L45" si="106">(K45-M45)/M45*100</f>
        <v>54.747116237799467</v>
      </c>
      <c r="M45" s="7">
        <v>4508</v>
      </c>
      <c r="N45" s="43">
        <f t="shared" ref="N45" si="107">(M45-O45)/O45*100</f>
        <v>-43.818544366899303</v>
      </c>
      <c r="O45" s="7">
        <v>8024</v>
      </c>
      <c r="P45" s="43">
        <f t="shared" ref="P45" si="108">(O45-Q45)/Q45*100</f>
        <v>13.445496960271456</v>
      </c>
      <c r="Q45" s="7">
        <v>7073</v>
      </c>
      <c r="R45" s="43">
        <f t="shared" si="66"/>
        <v>-22.876458401482935</v>
      </c>
      <c r="S45" s="7">
        <v>9171</v>
      </c>
      <c r="T45" s="43">
        <v>-45.2</v>
      </c>
      <c r="U45" s="7">
        <v>16736</v>
      </c>
      <c r="V45" s="56">
        <v>608</v>
      </c>
      <c r="W45" s="7">
        <v>2364</v>
      </c>
      <c r="X45" s="56">
        <v>-39.4</v>
      </c>
      <c r="Y45" s="7">
        <v>3899</v>
      </c>
      <c r="Z45" s="56">
        <v>-15.6</v>
      </c>
      <c r="AA45" s="7">
        <v>4618</v>
      </c>
      <c r="AB45" s="56">
        <v>-88.9</v>
      </c>
      <c r="AC45" s="7">
        <v>41693</v>
      </c>
      <c r="AD45" s="56">
        <v>2537.8000000000002</v>
      </c>
      <c r="AE45" s="7">
        <v>1581</v>
      </c>
      <c r="AF45" s="56">
        <v>48.1</v>
      </c>
      <c r="AG45" s="7">
        <v>1067</v>
      </c>
      <c r="AH45" s="56">
        <v>-3</v>
      </c>
      <c r="AI45" s="7">
        <v>1100</v>
      </c>
      <c r="AJ45" s="56">
        <v>-24.3</v>
      </c>
      <c r="AK45" s="7">
        <v>1453</v>
      </c>
      <c r="AL45" s="56">
        <v>-3.2</v>
      </c>
      <c r="AM45" s="7">
        <v>1501</v>
      </c>
      <c r="AN45" s="56" t="s">
        <v>78</v>
      </c>
      <c r="AO45" s="7">
        <v>3817</v>
      </c>
      <c r="AP45" s="56" t="s">
        <v>79</v>
      </c>
      <c r="AQ45" s="7">
        <v>33250</v>
      </c>
      <c r="AR45" s="56">
        <v>340</v>
      </c>
      <c r="AS45" s="7">
        <v>7557</v>
      </c>
      <c r="AT45" s="56" t="s">
        <v>80</v>
      </c>
      <c r="AU45" s="7">
        <v>10829</v>
      </c>
      <c r="AV45" s="56">
        <v>12.4</v>
      </c>
      <c r="AW45" s="7">
        <v>9633</v>
      </c>
      <c r="AX45" s="56" t="s">
        <v>81</v>
      </c>
      <c r="AY45" s="7">
        <v>10543</v>
      </c>
      <c r="AZ45" s="56" t="s">
        <v>82</v>
      </c>
      <c r="BA45" s="7">
        <v>20894</v>
      </c>
      <c r="BB45" s="56" t="s">
        <v>83</v>
      </c>
    </row>
    <row r="46" spans="1:54" x14ac:dyDescent="0.15">
      <c r="A46" s="50"/>
      <c r="B46" s="50"/>
      <c r="C46" s="8">
        <v>0.4</v>
      </c>
      <c r="D46" s="44"/>
      <c r="E46" s="8">
        <v>0.2</v>
      </c>
      <c r="F46" s="44"/>
      <c r="G46" s="8">
        <f>(G45/$G$6)*100</f>
        <v>0.15948023048422358</v>
      </c>
      <c r="H46" s="44"/>
      <c r="I46" s="8">
        <f>(I45/$I$6)*100</f>
        <v>0.15546308574540352</v>
      </c>
      <c r="J46" s="44"/>
      <c r="K46" s="8">
        <f>(K45/$K$6)*100</f>
        <v>4.6327659678180817E-2</v>
      </c>
      <c r="L46" s="44"/>
      <c r="M46" s="8">
        <f>(M45/$M$6)*100+0.1</f>
        <v>0.13910529377938699</v>
      </c>
      <c r="N46" s="44"/>
      <c r="O46" s="8">
        <f>(O45/$Q$6)*100</f>
        <v>7.3153222999358725E-2</v>
      </c>
      <c r="P46" s="44"/>
      <c r="Q46" s="8">
        <f>(Q45/$Q$6)*100</f>
        <v>6.448314385274978E-2</v>
      </c>
      <c r="R46" s="44"/>
      <c r="S46" s="8">
        <f>(S45/$S$6)*100</f>
        <v>9.3653927751371338E-2</v>
      </c>
      <c r="T46" s="44"/>
      <c r="U46" s="8">
        <v>0.2</v>
      </c>
      <c r="V46" s="56"/>
      <c r="W46" s="8">
        <v>0</v>
      </c>
      <c r="X46" s="56"/>
      <c r="Y46" s="8">
        <v>0</v>
      </c>
      <c r="Z46" s="56"/>
      <c r="AA46" s="8">
        <v>0</v>
      </c>
      <c r="AB46" s="56"/>
      <c r="AC46" s="8">
        <v>0.4</v>
      </c>
      <c r="AD46" s="56"/>
      <c r="AE46" s="8">
        <v>0</v>
      </c>
      <c r="AF46" s="56"/>
      <c r="AG46" s="8">
        <v>0</v>
      </c>
      <c r="AH46" s="56"/>
      <c r="AI46" s="8">
        <v>0</v>
      </c>
      <c r="AJ46" s="56"/>
      <c r="AK46" s="8">
        <v>0</v>
      </c>
      <c r="AL46" s="56"/>
      <c r="AM46" s="8">
        <v>0</v>
      </c>
      <c r="AN46" s="56"/>
      <c r="AO46" s="8">
        <v>0</v>
      </c>
      <c r="AP46" s="56"/>
      <c r="AQ46" s="8">
        <v>0.4</v>
      </c>
      <c r="AR46" s="56"/>
      <c r="AS46" s="8">
        <v>0.1</v>
      </c>
      <c r="AT46" s="56"/>
      <c r="AU46" s="8">
        <v>0.1</v>
      </c>
      <c r="AV46" s="56"/>
      <c r="AW46" s="8">
        <v>-0.1</v>
      </c>
      <c r="AX46" s="56"/>
      <c r="AY46" s="8">
        <v>-0.1</v>
      </c>
      <c r="AZ46" s="56"/>
      <c r="BA46" s="8">
        <v>-0.2</v>
      </c>
      <c r="BB46" s="56"/>
    </row>
    <row r="47" spans="1:54" x14ac:dyDescent="0.15">
      <c r="A47" s="50" t="s">
        <v>3</v>
      </c>
      <c r="B47" s="50"/>
      <c r="C47" s="7">
        <v>234614</v>
      </c>
      <c r="D47" s="43">
        <f t="shared" ref="D47" si="109">(C47-E47)/E47*100</f>
        <v>664.31456867344286</v>
      </c>
      <c r="E47" s="7">
        <v>30696</v>
      </c>
      <c r="F47" s="43">
        <f t="shared" ref="F47" si="110">(E47-G47)/G47*100</f>
        <v>9.8325461571489914</v>
      </c>
      <c r="G47" s="7">
        <v>27948</v>
      </c>
      <c r="H47" s="43">
        <f t="shared" ref="H47" si="111">(G47-I47)/I47*100</f>
        <v>-72.265279996824418</v>
      </c>
      <c r="I47" s="7">
        <v>100769</v>
      </c>
      <c r="J47" s="43">
        <f t="shared" ref="J47" si="112">(I47-K47)/K47*100</f>
        <v>51.660044548792975</v>
      </c>
      <c r="K47" s="7">
        <v>66444</v>
      </c>
      <c r="L47" s="43">
        <f t="shared" ref="L47" si="113">(K47-M47)/M47*100</f>
        <v>-89.166998180478302</v>
      </c>
      <c r="M47" s="7">
        <v>613348</v>
      </c>
      <c r="N47" s="43">
        <f t="shared" ref="N47" si="114">(M47-O47)/O47*100</f>
        <v>238.64365417211891</v>
      </c>
      <c r="O47" s="7">
        <v>181119</v>
      </c>
      <c r="P47" s="43">
        <f t="shared" ref="P47" si="115">(O47-Q47)/Q47*100</f>
        <v>-79.745905434148113</v>
      </c>
      <c r="Q47" s="7">
        <v>894234</v>
      </c>
      <c r="R47" s="43">
        <f t="shared" si="66"/>
        <v>716.46564711253143</v>
      </c>
      <c r="S47" s="7">
        <v>109525</v>
      </c>
      <c r="T47" s="43">
        <v>-69.900000000000006</v>
      </c>
      <c r="U47" s="7">
        <v>364369</v>
      </c>
      <c r="V47" s="56">
        <v>-32.799999999999997</v>
      </c>
      <c r="W47" s="7">
        <v>541975</v>
      </c>
      <c r="X47" s="56">
        <v>333.6</v>
      </c>
      <c r="Y47" s="7">
        <v>124999</v>
      </c>
      <c r="Z47" s="56">
        <v>126.4</v>
      </c>
      <c r="AA47" s="7">
        <v>55203</v>
      </c>
      <c r="AB47" s="56">
        <v>-93.2</v>
      </c>
      <c r="AC47" s="7">
        <v>806090</v>
      </c>
      <c r="AD47" s="56">
        <v>2069.8000000000002</v>
      </c>
      <c r="AE47" s="7">
        <v>37151</v>
      </c>
      <c r="AF47" s="56">
        <v>-84.2</v>
      </c>
      <c r="AG47" s="7">
        <v>235284</v>
      </c>
      <c r="AH47" s="56">
        <v>63.4</v>
      </c>
      <c r="AI47" s="7">
        <v>143996</v>
      </c>
      <c r="AJ47" s="56">
        <v>-85.7</v>
      </c>
      <c r="AK47" s="7">
        <v>1005981</v>
      </c>
      <c r="AL47" s="56">
        <v>158.30000000000001</v>
      </c>
      <c r="AM47" s="7">
        <v>389513</v>
      </c>
      <c r="AN47" s="56">
        <v>180.1</v>
      </c>
      <c r="AO47" s="7">
        <v>139076</v>
      </c>
      <c r="AP47" s="56">
        <v>40.200000000000003</v>
      </c>
      <c r="AQ47" s="7">
        <v>99165</v>
      </c>
      <c r="AR47" s="56">
        <v>31.3</v>
      </c>
      <c r="AS47" s="7">
        <v>75528</v>
      </c>
      <c r="AT47" s="56" t="s">
        <v>46</v>
      </c>
      <c r="AU47" s="7">
        <v>83925</v>
      </c>
      <c r="AV47" s="56" t="s">
        <v>84</v>
      </c>
      <c r="AW47" s="7">
        <v>172106</v>
      </c>
      <c r="AX47" s="56" t="s">
        <v>85</v>
      </c>
      <c r="AY47" s="7">
        <v>348326</v>
      </c>
      <c r="AZ47" s="56">
        <v>194.9</v>
      </c>
      <c r="BA47" s="7">
        <v>118102</v>
      </c>
      <c r="BB47" s="56" t="s">
        <v>86</v>
      </c>
    </row>
    <row r="48" spans="1:54" x14ac:dyDescent="0.15">
      <c r="A48" s="50"/>
      <c r="B48" s="50"/>
      <c r="C48" s="8">
        <v>2</v>
      </c>
      <c r="D48" s="44"/>
      <c r="E48" s="8">
        <v>0.3</v>
      </c>
      <c r="F48" s="44"/>
      <c r="G48" s="8">
        <f>(G47/$G$6)*100</f>
        <v>0.2558494622336881</v>
      </c>
      <c r="H48" s="44"/>
      <c r="I48" s="8">
        <f>(I47/$I$6)*100</f>
        <v>0.79344913327991129</v>
      </c>
      <c r="J48" s="44"/>
      <c r="K48" s="8">
        <f>(K47/$K$6)*100</f>
        <v>0.44125502001964545</v>
      </c>
      <c r="L48" s="44"/>
      <c r="M48" s="8">
        <f>(M47/$M$6)*100</f>
        <v>5.3205753613574638</v>
      </c>
      <c r="N48" s="44"/>
      <c r="O48" s="8">
        <f>(O47/$Q$6)*100</f>
        <v>1.6512261461142639</v>
      </c>
      <c r="P48" s="44"/>
      <c r="Q48" s="8">
        <f>(Q47/$Q$6)*100</f>
        <v>8.1525547377378551</v>
      </c>
      <c r="R48" s="44"/>
      <c r="S48" s="8">
        <f>(S47/$S$6)*100</f>
        <v>1.1184654276489963</v>
      </c>
      <c r="T48" s="44"/>
      <c r="U48" s="8">
        <v>3.7</v>
      </c>
      <c r="V48" s="56"/>
      <c r="W48" s="8">
        <v>5.2</v>
      </c>
      <c r="X48" s="56"/>
      <c r="Y48" s="8">
        <v>1.1000000000000001</v>
      </c>
      <c r="Z48" s="56"/>
      <c r="AA48" s="8">
        <v>0.5</v>
      </c>
      <c r="AB48" s="56"/>
      <c r="AC48" s="8">
        <v>6.8</v>
      </c>
      <c r="AD48" s="56"/>
      <c r="AE48" s="8">
        <v>0.4</v>
      </c>
      <c r="AF48" s="56"/>
      <c r="AG48" s="8">
        <v>2.5</v>
      </c>
      <c r="AH48" s="56"/>
      <c r="AI48" s="8">
        <v>1.7</v>
      </c>
      <c r="AJ48" s="56"/>
      <c r="AK48" s="8">
        <v>10.3</v>
      </c>
      <c r="AL48" s="56"/>
      <c r="AM48" s="8">
        <v>4.0999999999999996</v>
      </c>
      <c r="AN48" s="56"/>
      <c r="AO48" s="8">
        <v>1.6</v>
      </c>
      <c r="AP48" s="56"/>
      <c r="AQ48" s="8">
        <v>1.1000000000000001</v>
      </c>
      <c r="AR48" s="56"/>
      <c r="AS48" s="8">
        <v>0.9</v>
      </c>
      <c r="AT48" s="56"/>
      <c r="AU48" s="8">
        <v>1</v>
      </c>
      <c r="AV48" s="56"/>
      <c r="AW48" s="8">
        <v>-1.9</v>
      </c>
      <c r="AX48" s="56"/>
      <c r="AY48" s="8">
        <v>-4</v>
      </c>
      <c r="AZ48" s="56"/>
      <c r="BA48" s="8">
        <v>-1.2</v>
      </c>
      <c r="BB48" s="56"/>
    </row>
    <row r="49" spans="1:54" x14ac:dyDescent="0.15">
      <c r="A49" s="50" t="s">
        <v>2</v>
      </c>
      <c r="B49" s="50"/>
      <c r="C49" s="7">
        <v>408577</v>
      </c>
      <c r="D49" s="43">
        <f t="shared" ref="D49" si="116">(C49-E49)/E49*100</f>
        <v>6.4290849605101386</v>
      </c>
      <c r="E49" s="7">
        <v>383896</v>
      </c>
      <c r="F49" s="43">
        <f t="shared" ref="F49" si="117">(E49-G49)/G49*100</f>
        <v>-23.518161388521428</v>
      </c>
      <c r="G49" s="7">
        <v>501944</v>
      </c>
      <c r="H49" s="43">
        <f t="shared" ref="H49" si="118">(G49-I49)/I49*100</f>
        <v>-30.05804993464854</v>
      </c>
      <c r="I49" s="7">
        <v>717658</v>
      </c>
      <c r="J49" s="43">
        <f t="shared" ref="J49" si="119">(I49-K49)/K49*100</f>
        <v>-13.867052009246303</v>
      </c>
      <c r="K49" s="7">
        <v>833198</v>
      </c>
      <c r="L49" s="43">
        <f t="shared" ref="L49" si="120">(K49-M49)/M49*100</f>
        <v>40.761927287471281</v>
      </c>
      <c r="M49" s="7">
        <v>591920</v>
      </c>
      <c r="N49" s="43">
        <f t="shared" ref="N49" si="121">(M49-O49)/O49*100</f>
        <v>21.943280470369135</v>
      </c>
      <c r="O49" s="7">
        <v>485406</v>
      </c>
      <c r="P49" s="43">
        <f t="shared" ref="P49" si="122">(O49-Q49)/Q49*100</f>
        <v>35.307825679736411</v>
      </c>
      <c r="Q49" s="7">
        <v>358742</v>
      </c>
      <c r="R49" s="43">
        <f t="shared" si="66"/>
        <v>-13.471701298857921</v>
      </c>
      <c r="S49" s="7">
        <v>414595</v>
      </c>
      <c r="T49" s="43">
        <v>33.1</v>
      </c>
      <c r="U49" s="7">
        <v>311583</v>
      </c>
      <c r="V49" s="56">
        <v>-60.2</v>
      </c>
      <c r="W49" s="7">
        <v>782071</v>
      </c>
      <c r="X49" s="56">
        <v>-24.7</v>
      </c>
      <c r="Y49" s="7">
        <v>1039107</v>
      </c>
      <c r="Z49" s="56">
        <v>-26.1</v>
      </c>
      <c r="AA49" s="7">
        <v>1405199</v>
      </c>
      <c r="AB49" s="56">
        <v>291.60000000000002</v>
      </c>
      <c r="AC49" s="7">
        <v>358816</v>
      </c>
      <c r="AD49" s="56">
        <v>-21.3</v>
      </c>
      <c r="AE49" s="7">
        <v>455945</v>
      </c>
      <c r="AF49" s="56">
        <v>12.5</v>
      </c>
      <c r="AG49" s="7">
        <v>405125</v>
      </c>
      <c r="AH49" s="56">
        <v>24.8</v>
      </c>
      <c r="AI49" s="7">
        <v>324703</v>
      </c>
      <c r="AJ49" s="56">
        <v>-29.8</v>
      </c>
      <c r="AK49" s="7">
        <v>462426</v>
      </c>
      <c r="AL49" s="56">
        <v>17.8</v>
      </c>
      <c r="AM49" s="7">
        <v>392433</v>
      </c>
      <c r="AN49" s="56">
        <v>51.1</v>
      </c>
      <c r="AO49" s="7">
        <v>259727</v>
      </c>
      <c r="AP49" s="56" t="s">
        <v>87</v>
      </c>
      <c r="AQ49" s="7">
        <v>353622</v>
      </c>
      <c r="AR49" s="56">
        <v>37.6</v>
      </c>
      <c r="AS49" s="7">
        <v>256997</v>
      </c>
      <c r="AT49" s="56" t="s">
        <v>88</v>
      </c>
      <c r="AU49" s="7">
        <v>304999</v>
      </c>
      <c r="AV49" s="56" t="s">
        <v>64</v>
      </c>
      <c r="AW49" s="7">
        <v>309924</v>
      </c>
      <c r="AX49" s="56" t="s">
        <v>89</v>
      </c>
      <c r="AY49" s="7">
        <v>317004</v>
      </c>
      <c r="AZ49" s="56" t="s">
        <v>90</v>
      </c>
      <c r="BA49" s="7">
        <v>395115</v>
      </c>
      <c r="BB49" s="56" t="s">
        <v>91</v>
      </c>
    </row>
    <row r="50" spans="1:54" x14ac:dyDescent="0.15">
      <c r="A50" s="50"/>
      <c r="B50" s="50"/>
      <c r="C50" s="8">
        <v>3.5</v>
      </c>
      <c r="D50" s="44"/>
      <c r="E50" s="8">
        <v>3.5</v>
      </c>
      <c r="F50" s="44"/>
      <c r="G50" s="8">
        <f>(G49/$G$6)*100</f>
        <v>4.5950373003945302</v>
      </c>
      <c r="H50" s="44"/>
      <c r="I50" s="8">
        <f>(I49/$I$6)*100</f>
        <v>5.6507965554028976</v>
      </c>
      <c r="J50" s="44"/>
      <c r="K50" s="8">
        <f>(K49/$K$6)*100</f>
        <v>5.5332731348252446</v>
      </c>
      <c r="L50" s="44"/>
      <c r="M50" s="8">
        <f>(M49/$M$6)*100</f>
        <v>5.1346950962499429</v>
      </c>
      <c r="N50" s="44"/>
      <c r="O50" s="8">
        <f>(O49/$Q$6)*100</f>
        <v>4.4253506185476974</v>
      </c>
      <c r="P50" s="44"/>
      <c r="Q50" s="8">
        <f>(Q49/$Q$6)*100</f>
        <v>3.270579950802087</v>
      </c>
      <c r="R50" s="44"/>
      <c r="S50" s="8">
        <f>(S49/$S$6)*100</f>
        <v>4.2338294816355688</v>
      </c>
      <c r="T50" s="44"/>
      <c r="U50" s="8">
        <v>3.1</v>
      </c>
      <c r="V50" s="56"/>
      <c r="W50" s="8">
        <v>7.5</v>
      </c>
      <c r="X50" s="56"/>
      <c r="Y50" s="8">
        <v>9</v>
      </c>
      <c r="Z50" s="56"/>
      <c r="AA50" s="8">
        <v>13.5</v>
      </c>
      <c r="AB50" s="56"/>
      <c r="AC50" s="8">
        <v>3</v>
      </c>
      <c r="AD50" s="56"/>
      <c r="AE50" s="8">
        <v>5</v>
      </c>
      <c r="AF50" s="56"/>
      <c r="AG50" s="8">
        <v>4.3</v>
      </c>
      <c r="AH50" s="56"/>
      <c r="AI50" s="8">
        <v>3.7</v>
      </c>
      <c r="AJ50" s="56"/>
      <c r="AK50" s="8">
        <v>4.7</v>
      </c>
      <c r="AL50" s="56"/>
      <c r="AM50" s="8">
        <v>4.0999999999999996</v>
      </c>
      <c r="AN50" s="56"/>
      <c r="AO50" s="8">
        <v>3</v>
      </c>
      <c r="AP50" s="56"/>
      <c r="AQ50" s="8">
        <v>3.8</v>
      </c>
      <c r="AR50" s="56"/>
      <c r="AS50" s="8">
        <v>2.9</v>
      </c>
      <c r="AT50" s="56"/>
      <c r="AU50" s="8">
        <v>3.4</v>
      </c>
      <c r="AV50" s="56"/>
      <c r="AW50" s="8">
        <v>-3.5</v>
      </c>
      <c r="AX50" s="56"/>
      <c r="AY50" s="8">
        <v>-3.6</v>
      </c>
      <c r="AZ50" s="56"/>
      <c r="BA50" s="8">
        <v>-4</v>
      </c>
      <c r="BB50" s="56"/>
    </row>
    <row r="51" spans="1:54" x14ac:dyDescent="0.15">
      <c r="A51" s="50" t="s">
        <v>1</v>
      </c>
      <c r="B51" s="50"/>
      <c r="C51" s="7">
        <v>369376</v>
      </c>
      <c r="D51" s="43">
        <f t="shared" ref="D51" si="123">(C51-E51)/E51*100</f>
        <v>18.352189529604388</v>
      </c>
      <c r="E51" s="7">
        <v>312099</v>
      </c>
      <c r="F51" s="43">
        <f t="shared" ref="F51" si="124">(E51-G51)/G51*100</f>
        <v>-8.32454566016232</v>
      </c>
      <c r="G51" s="7">
        <v>340439</v>
      </c>
      <c r="H51" s="43">
        <f t="shared" ref="H51" si="125">(G51-I51)/I51*100</f>
        <v>-15.022390183265022</v>
      </c>
      <c r="I51" s="7">
        <v>400622</v>
      </c>
      <c r="J51" s="43">
        <f t="shared" ref="J51" si="126">(I51-K51)/K51*100</f>
        <v>-47.849801095536627</v>
      </c>
      <c r="K51" s="7">
        <v>768208</v>
      </c>
      <c r="L51" s="43">
        <f t="shared" ref="L51" si="127">(K51-M51)/M51*100</f>
        <v>120.35873178875384</v>
      </c>
      <c r="M51" s="7">
        <v>348617</v>
      </c>
      <c r="N51" s="43">
        <f t="shared" ref="N51" si="128">(M51-O51)/O51*100</f>
        <v>-5.8084649365737677</v>
      </c>
      <c r="O51" s="7">
        <v>370115</v>
      </c>
      <c r="P51" s="43">
        <f t="shared" ref="P51" si="129">(O51-Q51)/Q51*100</f>
        <v>-4.3939296092993221</v>
      </c>
      <c r="Q51" s="7">
        <v>387125</v>
      </c>
      <c r="R51" s="43">
        <f t="shared" si="66"/>
        <v>-0.27409328960892765</v>
      </c>
      <c r="S51" s="7">
        <v>388189</v>
      </c>
      <c r="T51" s="43">
        <v>4.2</v>
      </c>
      <c r="U51" s="7">
        <v>372463</v>
      </c>
      <c r="V51" s="56">
        <v>-7.6</v>
      </c>
      <c r="W51" s="7">
        <v>403134</v>
      </c>
      <c r="X51" s="56">
        <v>-2</v>
      </c>
      <c r="Y51" s="7">
        <v>411234</v>
      </c>
      <c r="Z51" s="56">
        <v>-7.1</v>
      </c>
      <c r="AA51" s="7">
        <v>442602</v>
      </c>
      <c r="AB51" s="56">
        <v>3.8</v>
      </c>
      <c r="AC51" s="7">
        <v>426413</v>
      </c>
      <c r="AD51" s="56">
        <v>7.2</v>
      </c>
      <c r="AE51" s="7">
        <v>397791</v>
      </c>
      <c r="AF51" s="56">
        <v>-11</v>
      </c>
      <c r="AG51" s="7">
        <v>447045</v>
      </c>
      <c r="AH51" s="56">
        <v>4.8</v>
      </c>
      <c r="AI51" s="7">
        <v>426762</v>
      </c>
      <c r="AJ51" s="56">
        <v>-7.6</v>
      </c>
      <c r="AK51" s="7">
        <v>462069</v>
      </c>
      <c r="AL51" s="56">
        <v>6.9</v>
      </c>
      <c r="AM51" s="7">
        <v>432248</v>
      </c>
      <c r="AN51" s="56" t="s">
        <v>92</v>
      </c>
      <c r="AO51" s="7">
        <v>472405</v>
      </c>
      <c r="AP51" s="56">
        <v>9.6999999999999993</v>
      </c>
      <c r="AQ51" s="7">
        <v>430690</v>
      </c>
      <c r="AR51" s="56" t="s">
        <v>93</v>
      </c>
      <c r="AS51" s="7">
        <v>480723</v>
      </c>
      <c r="AT51" s="56">
        <v>9.1</v>
      </c>
      <c r="AU51" s="7">
        <v>440660</v>
      </c>
      <c r="AV51" s="56" t="s">
        <v>92</v>
      </c>
      <c r="AW51" s="7">
        <v>481711</v>
      </c>
      <c r="AX51" s="56">
        <v>64.400000000000006</v>
      </c>
      <c r="AY51" s="7">
        <v>293021</v>
      </c>
      <c r="AZ51" s="56">
        <v>7.9</v>
      </c>
      <c r="BA51" s="7">
        <v>271688</v>
      </c>
      <c r="BB51" s="56">
        <v>27.8</v>
      </c>
    </row>
    <row r="52" spans="1:54" x14ac:dyDescent="0.15">
      <c r="A52" s="50"/>
      <c r="B52" s="50"/>
      <c r="C52" s="8">
        <v>3.2</v>
      </c>
      <c r="D52" s="44"/>
      <c r="E52" s="8">
        <v>2.9</v>
      </c>
      <c r="F52" s="44"/>
      <c r="G52" s="8">
        <f>(G51/$G$6)*100</f>
        <v>3.1165426890430279</v>
      </c>
      <c r="H52" s="44"/>
      <c r="I52" s="8">
        <f>(I51/$I$6)*100</f>
        <v>3.1544738825716698</v>
      </c>
      <c r="J52" s="44"/>
      <c r="K52" s="8">
        <f>(K51/$K$6)*100</f>
        <v>5.1016741379093942</v>
      </c>
      <c r="L52" s="44"/>
      <c r="M52" s="8">
        <f>(M51/$M$6)*100</f>
        <v>3.0241282611997673</v>
      </c>
      <c r="N52" s="44"/>
      <c r="O52" s="8">
        <f>(O51/$Q$6)*100</f>
        <v>3.3742653452651616</v>
      </c>
      <c r="P52" s="44"/>
      <c r="Q52" s="8">
        <f>(Q51/$Q$6)*100</f>
        <v>3.5293421552376305</v>
      </c>
      <c r="R52" s="44"/>
      <c r="S52" s="8">
        <f>(S51/$S$6)*100</f>
        <v>3.9641723432425136</v>
      </c>
      <c r="T52" s="44"/>
      <c r="U52" s="8">
        <v>3.7</v>
      </c>
      <c r="V52" s="56"/>
      <c r="W52" s="8">
        <v>3.9</v>
      </c>
      <c r="X52" s="56"/>
      <c r="Y52" s="8">
        <v>3.6</v>
      </c>
      <c r="Z52" s="56"/>
      <c r="AA52" s="8">
        <v>4.2</v>
      </c>
      <c r="AB52" s="56"/>
      <c r="AC52" s="8">
        <v>3.6</v>
      </c>
      <c r="AD52" s="56"/>
      <c r="AE52" s="8">
        <v>4.4000000000000004</v>
      </c>
      <c r="AF52" s="56"/>
      <c r="AG52" s="8">
        <v>4.8</v>
      </c>
      <c r="AH52" s="56"/>
      <c r="AI52" s="8">
        <v>4.9000000000000004</v>
      </c>
      <c r="AJ52" s="56"/>
      <c r="AK52" s="8">
        <v>4.7</v>
      </c>
      <c r="AL52" s="56"/>
      <c r="AM52" s="8">
        <v>4.5</v>
      </c>
      <c r="AN52" s="56"/>
      <c r="AO52" s="8">
        <v>5.4</v>
      </c>
      <c r="AP52" s="56"/>
      <c r="AQ52" s="8">
        <v>4.7</v>
      </c>
      <c r="AR52" s="56"/>
      <c r="AS52" s="8">
        <v>5.5</v>
      </c>
      <c r="AT52" s="56"/>
      <c r="AU52" s="8">
        <v>4.9000000000000004</v>
      </c>
      <c r="AV52" s="56"/>
      <c r="AW52" s="8">
        <v>-5.4</v>
      </c>
      <c r="AX52" s="56"/>
      <c r="AY52" s="8">
        <v>-3.4</v>
      </c>
      <c r="AZ52" s="56"/>
      <c r="BA52" s="8">
        <v>-2.7</v>
      </c>
      <c r="BB52" s="56"/>
    </row>
    <row r="53" spans="1:54" x14ac:dyDescent="0.15">
      <c r="A53" s="50" t="s">
        <v>0</v>
      </c>
      <c r="B53" s="50"/>
      <c r="C53" s="7">
        <v>51000</v>
      </c>
      <c r="D53" s="43">
        <f t="shared" ref="D53" si="130">(C53-E53)/E53*100</f>
        <v>-62.773722627737229</v>
      </c>
      <c r="E53" s="7">
        <v>137000</v>
      </c>
      <c r="F53" s="43">
        <f t="shared" ref="F53" si="131">(E53-G53)/G53*100</f>
        <v>-47.908745247148289</v>
      </c>
      <c r="G53" s="7">
        <v>263000</v>
      </c>
      <c r="H53" s="43">
        <f t="shared" ref="H53" si="132">(G53-I53)/I53*100</f>
        <v>-71.009700176366835</v>
      </c>
      <c r="I53" s="7">
        <v>907200</v>
      </c>
      <c r="J53" s="43">
        <f t="shared" ref="J53" si="133">(I53-K53)/K53*100</f>
        <v>-20.657687598390766</v>
      </c>
      <c r="K53" s="7">
        <v>1143400</v>
      </c>
      <c r="L53" s="43">
        <f t="shared" ref="L53" si="134">(K53-M53)/M53*100</f>
        <v>35.185623078742019</v>
      </c>
      <c r="M53" s="7">
        <v>845800</v>
      </c>
      <c r="N53" s="43">
        <f t="shared" ref="N53" si="135">(M53-O53)/O53*100</f>
        <v>33.029254482541681</v>
      </c>
      <c r="O53" s="7">
        <v>635800</v>
      </c>
      <c r="P53" s="43">
        <f t="shared" ref="P53" si="136">(O53-Q53)/Q53*100</f>
        <v>-40.800744878957168</v>
      </c>
      <c r="Q53" s="7">
        <v>1074000</v>
      </c>
      <c r="R53" s="43">
        <f t="shared" si="66"/>
        <v>84.567795153806486</v>
      </c>
      <c r="S53" s="7">
        <v>581900</v>
      </c>
      <c r="T53" s="43">
        <v>-11.8</v>
      </c>
      <c r="U53" s="7">
        <v>659800</v>
      </c>
      <c r="V53" s="56">
        <v>15.8</v>
      </c>
      <c r="W53" s="7">
        <v>570000</v>
      </c>
      <c r="X53" s="56">
        <v>-52.2</v>
      </c>
      <c r="Y53" s="7">
        <v>1193500</v>
      </c>
      <c r="Z53" s="56">
        <v>78.400000000000006</v>
      </c>
      <c r="AA53" s="7">
        <v>669100</v>
      </c>
      <c r="AB53" s="56">
        <v>-13.6</v>
      </c>
      <c r="AC53" s="7">
        <v>774000</v>
      </c>
      <c r="AD53" s="56">
        <v>158</v>
      </c>
      <c r="AE53" s="7">
        <v>300000</v>
      </c>
      <c r="AF53" s="56">
        <v>0.4</v>
      </c>
      <c r="AG53" s="7">
        <v>298700</v>
      </c>
      <c r="AH53" s="56">
        <v>4.7</v>
      </c>
      <c r="AI53" s="7">
        <v>285400</v>
      </c>
      <c r="AJ53" s="56">
        <v>35.6</v>
      </c>
      <c r="AK53" s="7">
        <v>210500</v>
      </c>
      <c r="AL53" s="56">
        <v>-69.400000000000006</v>
      </c>
      <c r="AM53" s="7">
        <v>688700</v>
      </c>
      <c r="AN53" s="56">
        <v>21.1</v>
      </c>
      <c r="AO53" s="7">
        <v>568800</v>
      </c>
      <c r="AP53" s="56" t="s">
        <v>86</v>
      </c>
      <c r="AQ53" s="7">
        <v>1010800</v>
      </c>
      <c r="AR53" s="56">
        <v>3.7</v>
      </c>
      <c r="AS53" s="7">
        <v>974300</v>
      </c>
      <c r="AT53" s="56">
        <v>33.299999999999997</v>
      </c>
      <c r="AU53" s="7">
        <v>730668</v>
      </c>
      <c r="AV53" s="56" t="s">
        <v>94</v>
      </c>
      <c r="AW53" s="7">
        <v>810355</v>
      </c>
      <c r="AX53" s="56">
        <v>32.1</v>
      </c>
      <c r="AY53" s="7">
        <v>613500</v>
      </c>
      <c r="AZ53" s="56" t="s">
        <v>95</v>
      </c>
      <c r="BA53" s="7">
        <v>734000</v>
      </c>
      <c r="BB53" s="56" t="s">
        <v>96</v>
      </c>
    </row>
    <row r="54" spans="1:54" x14ac:dyDescent="0.15">
      <c r="A54" s="50"/>
      <c r="B54" s="50"/>
      <c r="C54" s="8">
        <v>0.4</v>
      </c>
      <c r="D54" s="44"/>
      <c r="E54" s="8">
        <v>1.2</v>
      </c>
      <c r="F54" s="44"/>
      <c r="G54" s="8">
        <f>(G53/$G$6)*100</f>
        <v>2.4076287593910108</v>
      </c>
      <c r="H54" s="44"/>
      <c r="I54" s="8">
        <f>(I53/$I$6)*100</f>
        <v>7.1432390289824799</v>
      </c>
      <c r="J54" s="44"/>
      <c r="K54" s="8">
        <f>(K53/$K$6)*100</f>
        <v>7.5933265590642129</v>
      </c>
      <c r="L54" s="44"/>
      <c r="M54" s="8">
        <f>(M53/$M$6)*100</f>
        <v>7.3370136376675932</v>
      </c>
      <c r="N54" s="44"/>
      <c r="O54" s="8">
        <f>(O53/$Q$6)*100</f>
        <v>5.7964630088474918</v>
      </c>
      <c r="P54" s="44"/>
      <c r="Q54" s="8">
        <f>(Q53/$Q$6)*100</f>
        <v>9.7914458501135684</v>
      </c>
      <c r="R54" s="44"/>
      <c r="S54" s="8">
        <f>(S53/$S$6)*100+0.1</f>
        <v>6.0423422264227433</v>
      </c>
      <c r="T54" s="44"/>
      <c r="U54" s="8">
        <v>6.6</v>
      </c>
      <c r="V54" s="56"/>
      <c r="W54" s="8">
        <v>5.5</v>
      </c>
      <c r="X54" s="56"/>
      <c r="Y54" s="8">
        <v>10.3</v>
      </c>
      <c r="Z54" s="56"/>
      <c r="AA54" s="8">
        <v>6.4</v>
      </c>
      <c r="AB54" s="56"/>
      <c r="AC54" s="8">
        <v>6.5</v>
      </c>
      <c r="AD54" s="56"/>
      <c r="AE54" s="8">
        <v>3.3</v>
      </c>
      <c r="AF54" s="56"/>
      <c r="AG54" s="8">
        <v>3.2</v>
      </c>
      <c r="AH54" s="56"/>
      <c r="AI54" s="8">
        <v>3.3</v>
      </c>
      <c r="AJ54" s="56"/>
      <c r="AK54" s="8">
        <v>2.2000000000000002</v>
      </c>
      <c r="AL54" s="56"/>
      <c r="AM54" s="8">
        <v>7.2</v>
      </c>
      <c r="AN54" s="56"/>
      <c r="AO54" s="8">
        <v>6.5</v>
      </c>
      <c r="AP54" s="56"/>
      <c r="AQ54" s="8">
        <v>11</v>
      </c>
      <c r="AR54" s="56"/>
      <c r="AS54" s="8">
        <v>11.2</v>
      </c>
      <c r="AT54" s="56"/>
      <c r="AU54" s="8">
        <v>8.1999999999999993</v>
      </c>
      <c r="AV54" s="56"/>
      <c r="AW54" s="8">
        <v>-9.1999999999999993</v>
      </c>
      <c r="AX54" s="56"/>
      <c r="AY54" s="8">
        <v>-7.1</v>
      </c>
      <c r="AZ54" s="56"/>
      <c r="BA54" s="8">
        <v>-7.4</v>
      </c>
      <c r="BB54" s="56"/>
    </row>
    <row r="55" spans="1:54" ht="13.5" customHeight="1" x14ac:dyDescent="0.15">
      <c r="A55" s="50" t="s">
        <v>14</v>
      </c>
      <c r="B55" s="50"/>
      <c r="C55" s="7">
        <v>0</v>
      </c>
      <c r="D55" s="45" t="s">
        <v>137</v>
      </c>
      <c r="E55" s="7">
        <v>1164</v>
      </c>
      <c r="F55" s="43">
        <f>(E55-G55)/G55*100</f>
        <v>451.65876777251179</v>
      </c>
      <c r="G55" s="7">
        <v>211</v>
      </c>
      <c r="H55" s="51" t="s">
        <v>130</v>
      </c>
      <c r="I55" s="7">
        <v>0</v>
      </c>
      <c r="J55" s="51" t="s">
        <v>126</v>
      </c>
      <c r="K55" s="7">
        <v>4</v>
      </c>
      <c r="L55" s="43">
        <f>(K55-M55)/M55*100</f>
        <v>-99.981847061493085</v>
      </c>
      <c r="M55" s="7">
        <v>22035</v>
      </c>
      <c r="N55" s="43">
        <f>(M55-O55)/O55*100</f>
        <v>-55.555779664777425</v>
      </c>
      <c r="O55" s="7">
        <v>49579</v>
      </c>
      <c r="P55" s="43">
        <f>(O55-Q55)/Q55*100</f>
        <v>30.567260086379438</v>
      </c>
      <c r="Q55" s="7">
        <v>37972</v>
      </c>
      <c r="R55" s="43">
        <f>(Q55-S55)/S55*100</f>
        <v>16.725584826780608</v>
      </c>
      <c r="S55" s="7">
        <v>32531</v>
      </c>
      <c r="T55" s="43">
        <v>2.9</v>
      </c>
      <c r="U55" s="7">
        <v>31620</v>
      </c>
      <c r="V55" s="56">
        <v>54.4</v>
      </c>
      <c r="W55" s="7">
        <v>20473</v>
      </c>
      <c r="X55" s="56">
        <v>-51.8</v>
      </c>
      <c r="Y55" s="7">
        <v>42509</v>
      </c>
      <c r="Z55" s="56">
        <v>-16.3</v>
      </c>
      <c r="AA55" s="7">
        <v>50777</v>
      </c>
      <c r="AB55" s="56">
        <v>40.4</v>
      </c>
      <c r="AC55" s="7">
        <v>36169</v>
      </c>
      <c r="AD55" s="56">
        <v>-24.3</v>
      </c>
      <c r="AE55" s="7">
        <v>47810</v>
      </c>
      <c r="AF55" s="56">
        <v>-16.2</v>
      </c>
      <c r="AG55" s="7">
        <v>57049</v>
      </c>
      <c r="AH55" s="56">
        <v>-37.299999999999997</v>
      </c>
      <c r="AI55" s="7">
        <v>91058</v>
      </c>
      <c r="AJ55" s="56">
        <v>-16.8</v>
      </c>
      <c r="AK55" s="7">
        <v>109399</v>
      </c>
      <c r="AL55" s="56">
        <v>0.2</v>
      </c>
      <c r="AM55" s="7">
        <v>109186</v>
      </c>
      <c r="AN55" s="56" t="s">
        <v>48</v>
      </c>
      <c r="AO55" s="7">
        <v>115246</v>
      </c>
      <c r="AP55" s="56">
        <v>5.3</v>
      </c>
      <c r="AQ55" s="7">
        <v>109465</v>
      </c>
      <c r="AR55" s="56" t="s">
        <v>43</v>
      </c>
      <c r="AS55" s="7">
        <v>115297</v>
      </c>
      <c r="AT55" s="56">
        <v>12.8</v>
      </c>
      <c r="AU55" s="7">
        <v>102172</v>
      </c>
      <c r="AV55" s="56" t="s">
        <v>49</v>
      </c>
      <c r="AW55" s="7">
        <v>115516</v>
      </c>
      <c r="AX55" s="56">
        <v>1.4</v>
      </c>
      <c r="AY55" s="7">
        <v>113940</v>
      </c>
      <c r="AZ55" s="56" t="s">
        <v>50</v>
      </c>
      <c r="BA55" s="7">
        <v>119716</v>
      </c>
      <c r="BB55" s="56" t="s">
        <v>51</v>
      </c>
    </row>
    <row r="56" spans="1:54" ht="13.5" customHeight="1" x14ac:dyDescent="0.15">
      <c r="A56" s="50"/>
      <c r="B56" s="50"/>
      <c r="C56" s="8">
        <v>0</v>
      </c>
      <c r="D56" s="44"/>
      <c r="E56" s="8">
        <v>0</v>
      </c>
      <c r="F56" s="44"/>
      <c r="G56" s="8">
        <f>(G55/$G$6)*100</f>
        <v>1.9315956966977311E-3</v>
      </c>
      <c r="H56" s="65"/>
      <c r="I56" s="8">
        <f>(I55/$I$6)*100</f>
        <v>0</v>
      </c>
      <c r="J56" s="65"/>
      <c r="K56" s="8">
        <f>(K55/$K$6)*100</f>
        <v>2.656402504482845E-5</v>
      </c>
      <c r="L56" s="44"/>
      <c r="M56" s="8">
        <f>(M55/$M$6)*100</f>
        <v>0.19114577383069925</v>
      </c>
      <c r="N56" s="44"/>
      <c r="O56" s="8">
        <f>(O55/$Q$6)*100</f>
        <v>0.45200194953703965</v>
      </c>
      <c r="P56" s="44"/>
      <c r="Q56" s="8">
        <f>(Q55/$Q$6)*100</f>
        <v>0.34618322329656648</v>
      </c>
      <c r="R56" s="44"/>
      <c r="S56" s="8">
        <f>(S55/$S$6)*100</f>
        <v>0.33220542183838853</v>
      </c>
      <c r="T56" s="44"/>
      <c r="U56" s="8">
        <v>0.3</v>
      </c>
      <c r="V56" s="56"/>
      <c r="W56" s="8">
        <v>0.2</v>
      </c>
      <c r="X56" s="56"/>
      <c r="Y56" s="8">
        <v>0.4</v>
      </c>
      <c r="Z56" s="56"/>
      <c r="AA56" s="8">
        <v>0.5</v>
      </c>
      <c r="AB56" s="56"/>
      <c r="AC56" s="8">
        <v>0.3</v>
      </c>
      <c r="AD56" s="56"/>
      <c r="AE56" s="8">
        <v>0.5</v>
      </c>
      <c r="AF56" s="56"/>
      <c r="AG56" s="8">
        <v>0.6</v>
      </c>
      <c r="AH56" s="56"/>
      <c r="AI56" s="8">
        <v>1.1000000000000001</v>
      </c>
      <c r="AJ56" s="56"/>
      <c r="AK56" s="8">
        <v>1.1000000000000001</v>
      </c>
      <c r="AL56" s="56"/>
      <c r="AM56" s="8">
        <v>1.1000000000000001</v>
      </c>
      <c r="AN56" s="56"/>
      <c r="AO56" s="8">
        <v>1.3</v>
      </c>
      <c r="AP56" s="56"/>
      <c r="AQ56" s="8">
        <v>1.2</v>
      </c>
      <c r="AR56" s="56"/>
      <c r="AS56" s="8">
        <v>1.3</v>
      </c>
      <c r="AT56" s="56"/>
      <c r="AU56" s="8">
        <v>1.2</v>
      </c>
      <c r="AV56" s="56"/>
      <c r="AW56" s="8">
        <v>-1.3</v>
      </c>
      <c r="AX56" s="56"/>
      <c r="AY56" s="8">
        <v>-1.3</v>
      </c>
      <c r="AZ56" s="56"/>
      <c r="BA56" s="8">
        <v>-1.2</v>
      </c>
      <c r="BB56" s="56"/>
    </row>
    <row r="58" spans="1:54" x14ac:dyDescent="0.15">
      <c r="C58" s="1" t="s">
        <v>122</v>
      </c>
    </row>
  </sheetData>
  <mergeCells count="703">
    <mergeCell ref="F16:F17"/>
    <mergeCell ref="F18:F19"/>
    <mergeCell ref="F20:F21"/>
    <mergeCell ref="F22:F23"/>
    <mergeCell ref="F55:F56"/>
    <mergeCell ref="F24:F25"/>
    <mergeCell ref="F26:F27"/>
    <mergeCell ref="H55:H56"/>
    <mergeCell ref="H24:H25"/>
    <mergeCell ref="H26:H27"/>
    <mergeCell ref="H28:H29"/>
    <mergeCell ref="H33:H34"/>
    <mergeCell ref="H35:H36"/>
    <mergeCell ref="H37:H38"/>
    <mergeCell ref="F41:F42"/>
    <mergeCell ref="F43:F44"/>
    <mergeCell ref="F45:F46"/>
    <mergeCell ref="F47:F48"/>
    <mergeCell ref="F49:F50"/>
    <mergeCell ref="F51:F52"/>
    <mergeCell ref="F53:F54"/>
    <mergeCell ref="H41:H42"/>
    <mergeCell ref="H43:H44"/>
    <mergeCell ref="H45:H46"/>
    <mergeCell ref="H47:H48"/>
    <mergeCell ref="H49:H50"/>
    <mergeCell ref="H51:H52"/>
    <mergeCell ref="H53:H54"/>
    <mergeCell ref="H20:H21"/>
    <mergeCell ref="H22:H23"/>
    <mergeCell ref="J51:J52"/>
    <mergeCell ref="J53:J54"/>
    <mergeCell ref="J26:J27"/>
    <mergeCell ref="J28:J29"/>
    <mergeCell ref="J33:J34"/>
    <mergeCell ref="J35:J36"/>
    <mergeCell ref="J37:J38"/>
    <mergeCell ref="J39:J40"/>
    <mergeCell ref="J41:J42"/>
    <mergeCell ref="J43:J44"/>
    <mergeCell ref="J45:J46"/>
    <mergeCell ref="J47:J48"/>
    <mergeCell ref="P55:P56"/>
    <mergeCell ref="N51:N52"/>
    <mergeCell ref="N53:N54"/>
    <mergeCell ref="A24:B25"/>
    <mergeCell ref="N24:N25"/>
    <mergeCell ref="O24:P25"/>
    <mergeCell ref="Q24:R25"/>
    <mergeCell ref="N26:N27"/>
    <mergeCell ref="N28:N29"/>
    <mergeCell ref="N33:N34"/>
    <mergeCell ref="N35:N36"/>
    <mergeCell ref="N37:N38"/>
    <mergeCell ref="N39:N40"/>
    <mergeCell ref="N41:N42"/>
    <mergeCell ref="N43:N44"/>
    <mergeCell ref="N45:N46"/>
    <mergeCell ref="P33:P34"/>
    <mergeCell ref="P35:P36"/>
    <mergeCell ref="P37:P38"/>
    <mergeCell ref="P39:P40"/>
    <mergeCell ref="P41:P42"/>
    <mergeCell ref="P43:P44"/>
    <mergeCell ref="P45:P46"/>
    <mergeCell ref="J49:J50"/>
    <mergeCell ref="P49:P50"/>
    <mergeCell ref="P4:P5"/>
    <mergeCell ref="O3:P3"/>
    <mergeCell ref="P6:P7"/>
    <mergeCell ref="P8:P9"/>
    <mergeCell ref="P10:P11"/>
    <mergeCell ref="P12:P13"/>
    <mergeCell ref="P14:P15"/>
    <mergeCell ref="P16:P17"/>
    <mergeCell ref="P20:P21"/>
    <mergeCell ref="P47:P48"/>
    <mergeCell ref="N47:N48"/>
    <mergeCell ref="J55:J56"/>
    <mergeCell ref="N49:N50"/>
    <mergeCell ref="M3:N3"/>
    <mergeCell ref="N4:N5"/>
    <mergeCell ref="N6:N7"/>
    <mergeCell ref="N8:N9"/>
    <mergeCell ref="J8:J9"/>
    <mergeCell ref="J10:J11"/>
    <mergeCell ref="J12:J13"/>
    <mergeCell ref="J14:J15"/>
    <mergeCell ref="J16:J17"/>
    <mergeCell ref="L20:L21"/>
    <mergeCell ref="L47:L48"/>
    <mergeCell ref="L49:L50"/>
    <mergeCell ref="J18:J19"/>
    <mergeCell ref="J20:J21"/>
    <mergeCell ref="J22:J23"/>
    <mergeCell ref="N20:N21"/>
    <mergeCell ref="I3:J3"/>
    <mergeCell ref="J4:J5"/>
    <mergeCell ref="K3:L3"/>
    <mergeCell ref="L4:L5"/>
    <mergeCell ref="J6:J7"/>
    <mergeCell ref="R47:R48"/>
    <mergeCell ref="R49:R50"/>
    <mergeCell ref="R51:R52"/>
    <mergeCell ref="R53:R54"/>
    <mergeCell ref="R22:R23"/>
    <mergeCell ref="R55:R56"/>
    <mergeCell ref="R26:R27"/>
    <mergeCell ref="R28:R29"/>
    <mergeCell ref="R33:R34"/>
    <mergeCell ref="R35:R36"/>
    <mergeCell ref="R37:R38"/>
    <mergeCell ref="R39:R40"/>
    <mergeCell ref="R41:R42"/>
    <mergeCell ref="AH55:AH56"/>
    <mergeCell ref="AH26:AH27"/>
    <mergeCell ref="AH28:AH29"/>
    <mergeCell ref="AH33:AH34"/>
    <mergeCell ref="AH35:AH36"/>
    <mergeCell ref="AH37:AH38"/>
    <mergeCell ref="AH39:AH40"/>
    <mergeCell ref="AH41:AH42"/>
    <mergeCell ref="AJ35:AJ36"/>
    <mergeCell ref="AH43:AH44"/>
    <mergeCell ref="AH45:AH46"/>
    <mergeCell ref="AJ55:AJ56"/>
    <mergeCell ref="AV49:AV50"/>
    <mergeCell ref="AX49:AX50"/>
    <mergeCell ref="BB41:BB42"/>
    <mergeCell ref="AJ37:AJ38"/>
    <mergeCell ref="AJ39:AJ40"/>
    <mergeCell ref="AJ41:AJ42"/>
    <mergeCell ref="AJ43:AJ44"/>
    <mergeCell ref="AH6:AH7"/>
    <mergeCell ref="AH8:AH9"/>
    <mergeCell ref="AH10:AH11"/>
    <mergeCell ref="AH12:AH13"/>
    <mergeCell ref="AH14:AH15"/>
    <mergeCell ref="AH22:AH23"/>
    <mergeCell ref="AZ45:AZ46"/>
    <mergeCell ref="BB45:BB46"/>
    <mergeCell ref="AZ41:AZ42"/>
    <mergeCell ref="AG24:AH25"/>
    <mergeCell ref="AI24:AJ25"/>
    <mergeCell ref="BB37:BB38"/>
    <mergeCell ref="AO24:AP25"/>
    <mergeCell ref="AQ24:AR25"/>
    <mergeCell ref="AS24:AT25"/>
    <mergeCell ref="AU24:AV25"/>
    <mergeCell ref="AW24:AX25"/>
    <mergeCell ref="BB53:BB54"/>
    <mergeCell ref="AK3:AL3"/>
    <mergeCell ref="AV53:AV54"/>
    <mergeCell ref="AX53:AX54"/>
    <mergeCell ref="AZ53:AZ54"/>
    <mergeCell ref="AV4:AV5"/>
    <mergeCell ref="AX4:AX5"/>
    <mergeCell ref="AZ4:AZ5"/>
    <mergeCell ref="BB4:BB5"/>
    <mergeCell ref="AZ49:AZ50"/>
    <mergeCell ref="AV47:AV48"/>
    <mergeCell ref="AX47:AX48"/>
    <mergeCell ref="AZ47:AZ48"/>
    <mergeCell ref="BB47:BB48"/>
    <mergeCell ref="AV45:AV46"/>
    <mergeCell ref="AX45:AX46"/>
    <mergeCell ref="BB49:BB50"/>
    <mergeCell ref="AV51:AV52"/>
    <mergeCell ref="AX51:AX52"/>
    <mergeCell ref="AZ51:AZ52"/>
    <mergeCell ref="BB51:BB52"/>
    <mergeCell ref="AY24:AZ25"/>
    <mergeCell ref="BA24:BB25"/>
    <mergeCell ref="BB43:BB44"/>
    <mergeCell ref="AD55:AD56"/>
    <mergeCell ref="AD28:AD29"/>
    <mergeCell ref="AD33:AD34"/>
    <mergeCell ref="AD35:AD36"/>
    <mergeCell ref="AD26:AD27"/>
    <mergeCell ref="AV43:AV44"/>
    <mergeCell ref="AX43:AX44"/>
    <mergeCell ref="AZ43:AZ44"/>
    <mergeCell ref="AX26:AX27"/>
    <mergeCell ref="AV35:AV36"/>
    <mergeCell ref="AV33:AV34"/>
    <mergeCell ref="AX33:AX34"/>
    <mergeCell ref="AT41:AT42"/>
    <mergeCell ref="AV41:AV42"/>
    <mergeCell ref="AX41:AX42"/>
    <mergeCell ref="AV37:AV38"/>
    <mergeCell ref="AX37:AX38"/>
    <mergeCell ref="AZ37:AZ38"/>
    <mergeCell ref="AX35:AX36"/>
    <mergeCell ref="AT33:AT34"/>
    <mergeCell ref="AT53:AT54"/>
    <mergeCell ref="AT51:AT52"/>
    <mergeCell ref="AT45:AT46"/>
    <mergeCell ref="AF39:AF40"/>
    <mergeCell ref="BB55:BB56"/>
    <mergeCell ref="AL55:AL56"/>
    <mergeCell ref="AV55:AV56"/>
    <mergeCell ref="AX55:AX56"/>
    <mergeCell ref="AB26:AB27"/>
    <mergeCell ref="AB28:AB29"/>
    <mergeCell ref="BB28:BB29"/>
    <mergeCell ref="BB26:BB27"/>
    <mergeCell ref="AZ55:AZ56"/>
    <mergeCell ref="AV26:AV27"/>
    <mergeCell ref="AV28:AV29"/>
    <mergeCell ref="AX28:AX29"/>
    <mergeCell ref="AT28:AT29"/>
    <mergeCell ref="AV39:AV40"/>
    <mergeCell ref="AX39:AX40"/>
    <mergeCell ref="AZ39:AZ40"/>
    <mergeCell ref="BB39:BB40"/>
    <mergeCell ref="BB33:BB34"/>
    <mergeCell ref="AZ35:AZ36"/>
    <mergeCell ref="BB35:BB36"/>
    <mergeCell ref="AZ26:AZ27"/>
    <mergeCell ref="AZ28:AZ29"/>
    <mergeCell ref="AZ33:AZ34"/>
    <mergeCell ref="AL33:AL34"/>
    <mergeCell ref="AT22:AT23"/>
    <mergeCell ref="AS18:AT19"/>
    <mergeCell ref="AT20:AT21"/>
    <mergeCell ref="AT26:AT27"/>
    <mergeCell ref="AE24:AF25"/>
    <mergeCell ref="AN28:AN29"/>
    <mergeCell ref="AP28:AP29"/>
    <mergeCell ref="U24:V25"/>
    <mergeCell ref="AX14:AX15"/>
    <mergeCell ref="AJ28:AJ29"/>
    <mergeCell ref="AF28:AF29"/>
    <mergeCell ref="AF16:AF17"/>
    <mergeCell ref="AF20:AF21"/>
    <mergeCell ref="AD16:AD17"/>
    <mergeCell ref="AD20:AD21"/>
    <mergeCell ref="AD22:AD23"/>
    <mergeCell ref="AC24:AD25"/>
    <mergeCell ref="AC18:AD19"/>
    <mergeCell ref="V26:V27"/>
    <mergeCell ref="V28:V29"/>
    <mergeCell ref="AK24:AL25"/>
    <mergeCell ref="AM24:AN25"/>
    <mergeCell ref="AZ14:AZ15"/>
    <mergeCell ref="BB14:BB15"/>
    <mergeCell ref="AZ22:AZ23"/>
    <mergeCell ref="BB22:BB23"/>
    <mergeCell ref="AL22:AL23"/>
    <mergeCell ref="AV22:AV23"/>
    <mergeCell ref="AX22:AX23"/>
    <mergeCell ref="AX20:AX21"/>
    <mergeCell ref="AZ20:AZ21"/>
    <mergeCell ref="BB20:BB21"/>
    <mergeCell ref="AL20:AL21"/>
    <mergeCell ref="AN20:AN21"/>
    <mergeCell ref="AV16:AV17"/>
    <mergeCell ref="AV20:AV21"/>
    <mergeCell ref="AX16:AX17"/>
    <mergeCell ref="AZ16:AZ17"/>
    <mergeCell ref="BB16:BB17"/>
    <mergeCell ref="AL16:AL17"/>
    <mergeCell ref="AN16:AN17"/>
    <mergeCell ref="AW18:AX19"/>
    <mergeCell ref="AY18:AZ19"/>
    <mergeCell ref="BA18:BB19"/>
    <mergeCell ref="AN22:AN23"/>
    <mergeCell ref="AU18:AV19"/>
    <mergeCell ref="BB8:BB9"/>
    <mergeCell ref="AN12:AN13"/>
    <mergeCell ref="AV10:AV11"/>
    <mergeCell ref="AX10:AX11"/>
    <mergeCell ref="AZ10:AZ11"/>
    <mergeCell ref="BB10:BB11"/>
    <mergeCell ref="AP12:AP13"/>
    <mergeCell ref="AR12:AR13"/>
    <mergeCell ref="AT12:AT13"/>
    <mergeCell ref="AV12:AV13"/>
    <mergeCell ref="AX12:AX13"/>
    <mergeCell ref="AZ12:AZ13"/>
    <mergeCell ref="BB12:BB13"/>
    <mergeCell ref="AX8:AX9"/>
    <mergeCell ref="AZ8:AZ9"/>
    <mergeCell ref="AV6:AV7"/>
    <mergeCell ref="AV8:AV9"/>
    <mergeCell ref="AL12:AL13"/>
    <mergeCell ref="AJ6:AJ7"/>
    <mergeCell ref="AJ8:AJ9"/>
    <mergeCell ref="AJ12:AJ13"/>
    <mergeCell ref="AN6:AN7"/>
    <mergeCell ref="AP6:AP7"/>
    <mergeCell ref="AL14:AL15"/>
    <mergeCell ref="AJ14:AJ15"/>
    <mergeCell ref="AL6:AL7"/>
    <mergeCell ref="AL8:AL9"/>
    <mergeCell ref="AL10:AL11"/>
    <mergeCell ref="AJ10:AJ11"/>
    <mergeCell ref="AV14:AV15"/>
    <mergeCell ref="AR8:AR9"/>
    <mergeCell ref="AT8:AT9"/>
    <mergeCell ref="AP10:AP11"/>
    <mergeCell ref="AR10:AR11"/>
    <mergeCell ref="AT10:AT11"/>
    <mergeCell ref="AT14:AT15"/>
    <mergeCell ref="AR6:AR7"/>
    <mergeCell ref="A51:B52"/>
    <mergeCell ref="AN51:AN52"/>
    <mergeCell ref="AP51:AP52"/>
    <mergeCell ref="AR51:AR52"/>
    <mergeCell ref="AL51:AL52"/>
    <mergeCell ref="AL53:AL54"/>
    <mergeCell ref="AJ51:AJ52"/>
    <mergeCell ref="AJ53:AJ54"/>
    <mergeCell ref="A53:B54"/>
    <mergeCell ref="AH53:AH54"/>
    <mergeCell ref="AF53:AF54"/>
    <mergeCell ref="AD51:AD52"/>
    <mergeCell ref="AD53:AD54"/>
    <mergeCell ref="AH51:AH52"/>
    <mergeCell ref="T51:T52"/>
    <mergeCell ref="T53:T54"/>
    <mergeCell ref="AF51:AF52"/>
    <mergeCell ref="P51:P52"/>
    <mergeCell ref="P53:P54"/>
    <mergeCell ref="L51:L52"/>
    <mergeCell ref="L53:L54"/>
    <mergeCell ref="V51:V52"/>
    <mergeCell ref="AN53:AN54"/>
    <mergeCell ref="AW3:AX3"/>
    <mergeCell ref="AY3:AZ3"/>
    <mergeCell ref="BA3:BB3"/>
    <mergeCell ref="AU3:AV3"/>
    <mergeCell ref="AX6:AX7"/>
    <mergeCell ref="AZ6:AZ7"/>
    <mergeCell ref="BB6:BB7"/>
    <mergeCell ref="A49:B50"/>
    <mergeCell ref="AN49:AN50"/>
    <mergeCell ref="AP49:AP50"/>
    <mergeCell ref="AR49:AR50"/>
    <mergeCell ref="AL49:AL50"/>
    <mergeCell ref="AR47:AR48"/>
    <mergeCell ref="AN47:AN48"/>
    <mergeCell ref="AT49:AT50"/>
    <mergeCell ref="AT47:AT48"/>
    <mergeCell ref="A41:B42"/>
    <mergeCell ref="AL45:AL46"/>
    <mergeCell ref="AL47:AL48"/>
    <mergeCell ref="AJ45:AJ46"/>
    <mergeCell ref="AJ47:AJ48"/>
    <mergeCell ref="AJ49:AJ50"/>
    <mergeCell ref="AT43:AT44"/>
    <mergeCell ref="AN41:AN42"/>
    <mergeCell ref="A47:B48"/>
    <mergeCell ref="A12:B13"/>
    <mergeCell ref="A16:B17"/>
    <mergeCell ref="AP16:AP17"/>
    <mergeCell ref="AR16:AR17"/>
    <mergeCell ref="AT16:AT17"/>
    <mergeCell ref="A20:B21"/>
    <mergeCell ref="AJ16:AJ17"/>
    <mergeCell ref="AJ20:AJ21"/>
    <mergeCell ref="AH16:AH17"/>
    <mergeCell ref="AH20:AH21"/>
    <mergeCell ref="AP20:AP21"/>
    <mergeCell ref="AR20:AR21"/>
    <mergeCell ref="A43:B44"/>
    <mergeCell ref="AN43:AN44"/>
    <mergeCell ref="AP43:AP44"/>
    <mergeCell ref="AR43:AR44"/>
    <mergeCell ref="AF43:AF44"/>
    <mergeCell ref="AL43:AL44"/>
    <mergeCell ref="AN26:AN27"/>
    <mergeCell ref="AP26:AP27"/>
    <mergeCell ref="AR26:AR27"/>
    <mergeCell ref="A28:B29"/>
    <mergeCell ref="AL26:AL27"/>
    <mergeCell ref="F28:F29"/>
    <mergeCell ref="F33:F34"/>
    <mergeCell ref="F35:F36"/>
    <mergeCell ref="F37:F38"/>
    <mergeCell ref="F39:F40"/>
    <mergeCell ref="T28:T29"/>
    <mergeCell ref="T33:T34"/>
    <mergeCell ref="T35:T36"/>
    <mergeCell ref="T37:T38"/>
    <mergeCell ref="AT37:AT38"/>
    <mergeCell ref="AL35:AL36"/>
    <mergeCell ref="AN35:AN36"/>
    <mergeCell ref="AP35:AP36"/>
    <mergeCell ref="AR35:AR36"/>
    <mergeCell ref="AN37:AN38"/>
    <mergeCell ref="AN39:AN40"/>
    <mergeCell ref="AP39:AP40"/>
    <mergeCell ref="A30:A31"/>
    <mergeCell ref="AJ33:AJ34"/>
    <mergeCell ref="AL37:AL38"/>
    <mergeCell ref="A39:B40"/>
    <mergeCell ref="AB39:AB40"/>
    <mergeCell ref="AD37:AD38"/>
    <mergeCell ref="AD39:AD40"/>
    <mergeCell ref="V35:V36"/>
    <mergeCell ref="V37:V38"/>
    <mergeCell ref="V39:V40"/>
    <mergeCell ref="AN33:AN34"/>
    <mergeCell ref="AP33:AP34"/>
    <mergeCell ref="AB37:AB38"/>
    <mergeCell ref="H39:H40"/>
    <mergeCell ref="V33:V34"/>
    <mergeCell ref="AF55:AF56"/>
    <mergeCell ref="AF22:AF23"/>
    <mergeCell ref="AT55:AT56"/>
    <mergeCell ref="AE18:AF19"/>
    <mergeCell ref="AG18:AH19"/>
    <mergeCell ref="AI18:AJ19"/>
    <mergeCell ref="AK18:AL19"/>
    <mergeCell ref="AN55:AN56"/>
    <mergeCell ref="AP55:AP56"/>
    <mergeCell ref="AR55:AR56"/>
    <mergeCell ref="AP22:AP23"/>
    <mergeCell ref="AR22:AR23"/>
    <mergeCell ref="AO18:AP19"/>
    <mergeCell ref="AQ18:AR19"/>
    <mergeCell ref="AT35:AT36"/>
    <mergeCell ref="AT39:AT40"/>
    <mergeCell ref="AR39:AR40"/>
    <mergeCell ref="AR28:AR29"/>
    <mergeCell ref="AF33:AF34"/>
    <mergeCell ref="AF35:AF36"/>
    <mergeCell ref="AF37:AF38"/>
    <mergeCell ref="AM18:AN19"/>
    <mergeCell ref="AP53:AP54"/>
    <mergeCell ref="AR53:AR54"/>
    <mergeCell ref="W3:X3"/>
    <mergeCell ref="X4:X5"/>
    <mergeCell ref="X6:X7"/>
    <mergeCell ref="X8:X9"/>
    <mergeCell ref="X10:X11"/>
    <mergeCell ref="AS3:AT3"/>
    <mergeCell ref="AN4:AN5"/>
    <mergeCell ref="AP4:AP5"/>
    <mergeCell ref="AR4:AR5"/>
    <mergeCell ref="AT4:AT5"/>
    <mergeCell ref="Z6:Z7"/>
    <mergeCell ref="Z8:Z9"/>
    <mergeCell ref="AQ3:AR3"/>
    <mergeCell ref="AL4:AL5"/>
    <mergeCell ref="AI3:AJ3"/>
    <mergeCell ref="AJ4:AJ5"/>
    <mergeCell ref="AG3:AH3"/>
    <mergeCell ref="AA3:AB3"/>
    <mergeCell ref="AB4:AB5"/>
    <mergeCell ref="AB6:AB7"/>
    <mergeCell ref="AC3:AD3"/>
    <mergeCell ref="AD4:AD5"/>
    <mergeCell ref="AD6:AD7"/>
    <mergeCell ref="AO3:AP3"/>
    <mergeCell ref="A14:B15"/>
    <mergeCell ref="AN14:AN15"/>
    <mergeCell ref="AP14:AP15"/>
    <mergeCell ref="AR14:AR15"/>
    <mergeCell ref="AT6:AT7"/>
    <mergeCell ref="A8:B9"/>
    <mergeCell ref="AN8:AN9"/>
    <mergeCell ref="AP8:AP9"/>
    <mergeCell ref="AF6:AF7"/>
    <mergeCell ref="AF8:AF9"/>
    <mergeCell ref="AF10:AF11"/>
    <mergeCell ref="AF12:AF13"/>
    <mergeCell ref="A10:B11"/>
    <mergeCell ref="AN10:AN11"/>
    <mergeCell ref="F12:F13"/>
    <mergeCell ref="F14:F15"/>
    <mergeCell ref="L6:L7"/>
    <mergeCell ref="L8:L9"/>
    <mergeCell ref="L10:L11"/>
    <mergeCell ref="L12:L13"/>
    <mergeCell ref="L14:L15"/>
    <mergeCell ref="N10:N11"/>
    <mergeCell ref="N12:N13"/>
    <mergeCell ref="N14:N15"/>
    <mergeCell ref="A3:B5"/>
    <mergeCell ref="AM3:AN3"/>
    <mergeCell ref="W18:X19"/>
    <mergeCell ref="Y18:Z19"/>
    <mergeCell ref="AA18:AB19"/>
    <mergeCell ref="R20:R21"/>
    <mergeCell ref="Q18:R19"/>
    <mergeCell ref="T20:T21"/>
    <mergeCell ref="Z20:Z21"/>
    <mergeCell ref="H4:H5"/>
    <mergeCell ref="H6:H7"/>
    <mergeCell ref="H8:H9"/>
    <mergeCell ref="H10:H11"/>
    <mergeCell ref="H12:H13"/>
    <mergeCell ref="H14:H15"/>
    <mergeCell ref="H16:H17"/>
    <mergeCell ref="H18:H19"/>
    <mergeCell ref="E3:F3"/>
    <mergeCell ref="F4:F5"/>
    <mergeCell ref="F6:F7"/>
    <mergeCell ref="F8:F9"/>
    <mergeCell ref="F10:F11"/>
    <mergeCell ref="G3:H3"/>
    <mergeCell ref="A6:B7"/>
    <mergeCell ref="Z14:Z15"/>
    <mergeCell ref="X14:X15"/>
    <mergeCell ref="AB8:AB9"/>
    <mergeCell ref="AF14:AF15"/>
    <mergeCell ref="AD14:AD15"/>
    <mergeCell ref="T16:T17"/>
    <mergeCell ref="R16:R17"/>
    <mergeCell ref="L16:L17"/>
    <mergeCell ref="N16:N17"/>
    <mergeCell ref="Z16:Z17"/>
    <mergeCell ref="AB10:AB11"/>
    <mergeCell ref="AD8:AD9"/>
    <mergeCell ref="AD10:AD11"/>
    <mergeCell ref="Q3:R3"/>
    <mergeCell ref="R4:R5"/>
    <mergeCell ref="R6:R7"/>
    <mergeCell ref="R8:R9"/>
    <mergeCell ref="R10:R11"/>
    <mergeCell ref="R12:R13"/>
    <mergeCell ref="R14:R15"/>
    <mergeCell ref="U3:V3"/>
    <mergeCell ref="V4:V5"/>
    <mergeCell ref="V6:V7"/>
    <mergeCell ref="V8:V9"/>
    <mergeCell ref="V10:V11"/>
    <mergeCell ref="V12:V13"/>
    <mergeCell ref="V14:V15"/>
    <mergeCell ref="S3:T3"/>
    <mergeCell ref="T4:T5"/>
    <mergeCell ref="T6:T7"/>
    <mergeCell ref="T8:T9"/>
    <mergeCell ref="T10:T11"/>
    <mergeCell ref="T12:T13"/>
    <mergeCell ref="T14:T15"/>
    <mergeCell ref="AP47:AP48"/>
    <mergeCell ref="AH47:AH48"/>
    <mergeCell ref="AH49:AH50"/>
    <mergeCell ref="Z47:Z48"/>
    <mergeCell ref="AF47:AF48"/>
    <mergeCell ref="AF49:AF50"/>
    <mergeCell ref="AD41:AD42"/>
    <mergeCell ref="Z43:Z44"/>
    <mergeCell ref="AF41:AF42"/>
    <mergeCell ref="AN45:AN46"/>
    <mergeCell ref="AP45:AP46"/>
    <mergeCell ref="AF45:AF46"/>
    <mergeCell ref="AD45:AD46"/>
    <mergeCell ref="AD47:AD48"/>
    <mergeCell ref="AD49:AD50"/>
    <mergeCell ref="AL41:AL42"/>
    <mergeCell ref="AD43:AD44"/>
    <mergeCell ref="AB47:AB48"/>
    <mergeCell ref="AH4:AH5"/>
    <mergeCell ref="AF4:AF5"/>
    <mergeCell ref="AE2:AF2"/>
    <mergeCell ref="Z49:Z50"/>
    <mergeCell ref="Z51:Z52"/>
    <mergeCell ref="Z53:Z54"/>
    <mergeCell ref="Z26:Z27"/>
    <mergeCell ref="Z28:Z29"/>
    <mergeCell ref="Z33:Z34"/>
    <mergeCell ref="Z35:Z36"/>
    <mergeCell ref="Z37:Z38"/>
    <mergeCell ref="Z39:Z40"/>
    <mergeCell ref="Z41:Z42"/>
    <mergeCell ref="AE3:AF3"/>
    <mergeCell ref="AB12:AB13"/>
    <mergeCell ref="AB14:AB15"/>
    <mergeCell ref="AB16:AB17"/>
    <mergeCell ref="AB20:AB21"/>
    <mergeCell ref="AD12:AD13"/>
    <mergeCell ref="Z4:Z5"/>
    <mergeCell ref="Z10:Z11"/>
    <mergeCell ref="Z12:Z13"/>
    <mergeCell ref="AB33:AB34"/>
    <mergeCell ref="AB35:AB36"/>
    <mergeCell ref="Y3:Z3"/>
    <mergeCell ref="X12:X13"/>
    <mergeCell ref="S18:T19"/>
    <mergeCell ref="X16:X17"/>
    <mergeCell ref="V16:V17"/>
    <mergeCell ref="X20:X21"/>
    <mergeCell ref="X22:X23"/>
    <mergeCell ref="X55:X56"/>
    <mergeCell ref="V55:V56"/>
    <mergeCell ref="Z55:Z56"/>
    <mergeCell ref="X47:X48"/>
    <mergeCell ref="X49:X50"/>
    <mergeCell ref="X39:X40"/>
    <mergeCell ref="T47:T48"/>
    <mergeCell ref="T49:T50"/>
    <mergeCell ref="V53:V54"/>
    <mergeCell ref="V41:V42"/>
    <mergeCell ref="V43:V44"/>
    <mergeCell ref="V45:V46"/>
    <mergeCell ref="X51:X52"/>
    <mergeCell ref="X53:X54"/>
    <mergeCell ref="X41:X42"/>
    <mergeCell ref="X43:X44"/>
    <mergeCell ref="T39:T40"/>
    <mergeCell ref="T55:T56"/>
    <mergeCell ref="AB22:AB23"/>
    <mergeCell ref="AB55:AB56"/>
    <mergeCell ref="Z22:Z23"/>
    <mergeCell ref="S24:T25"/>
    <mergeCell ref="V20:V21"/>
    <mergeCell ref="W24:X25"/>
    <mergeCell ref="Y24:Z25"/>
    <mergeCell ref="AA24:AB25"/>
    <mergeCell ref="AB49:AB50"/>
    <mergeCell ref="AB51:AB52"/>
    <mergeCell ref="AB53:AB54"/>
    <mergeCell ref="T41:T42"/>
    <mergeCell ref="T43:T44"/>
    <mergeCell ref="V47:V48"/>
    <mergeCell ref="V49:V50"/>
    <mergeCell ref="X45:X46"/>
    <mergeCell ref="T45:T46"/>
    <mergeCell ref="T26:T27"/>
    <mergeCell ref="X26:X27"/>
    <mergeCell ref="T22:T23"/>
    <mergeCell ref="L45:L46"/>
    <mergeCell ref="L37:L38"/>
    <mergeCell ref="L39:L40"/>
    <mergeCell ref="L41:L42"/>
    <mergeCell ref="L43:L44"/>
    <mergeCell ref="Z45:Z46"/>
    <mergeCell ref="AB41:AB42"/>
    <mergeCell ref="AB43:AB44"/>
    <mergeCell ref="AB45:AB46"/>
    <mergeCell ref="R43:R44"/>
    <mergeCell ref="R45:R46"/>
    <mergeCell ref="AR45:AR46"/>
    <mergeCell ref="AP41:AP42"/>
    <mergeCell ref="AR41:AR42"/>
    <mergeCell ref="X28:X29"/>
    <mergeCell ref="X33:X34"/>
    <mergeCell ref="X35:X36"/>
    <mergeCell ref="X37:X38"/>
    <mergeCell ref="V22:V23"/>
    <mergeCell ref="U18:V19"/>
    <mergeCell ref="AJ26:AJ27"/>
    <mergeCell ref="AF26:AF27"/>
    <mergeCell ref="AL28:AL29"/>
    <mergeCell ref="AJ22:AJ23"/>
    <mergeCell ref="AR33:AR34"/>
    <mergeCell ref="AL39:AL40"/>
    <mergeCell ref="AP37:AP38"/>
    <mergeCell ref="AR37:AR38"/>
    <mergeCell ref="A45:B46"/>
    <mergeCell ref="A22:B23"/>
    <mergeCell ref="A55:B56"/>
    <mergeCell ref="P26:P27"/>
    <mergeCell ref="P28:P29"/>
    <mergeCell ref="A18:B19"/>
    <mergeCell ref="L18:L19"/>
    <mergeCell ref="M18:N19"/>
    <mergeCell ref="O18:P19"/>
    <mergeCell ref="L24:L25"/>
    <mergeCell ref="L26:L27"/>
    <mergeCell ref="L28:L29"/>
    <mergeCell ref="L33:L34"/>
    <mergeCell ref="L35:L36"/>
    <mergeCell ref="P22:P23"/>
    <mergeCell ref="N22:N23"/>
    <mergeCell ref="N55:N56"/>
    <mergeCell ref="L22:L23"/>
    <mergeCell ref="L55:L56"/>
    <mergeCell ref="J24:J25"/>
    <mergeCell ref="A26:B27"/>
    <mergeCell ref="A37:B38"/>
    <mergeCell ref="A33:B34"/>
    <mergeCell ref="A35:B36"/>
    <mergeCell ref="C3:D3"/>
    <mergeCell ref="D4:D5"/>
    <mergeCell ref="D6:D7"/>
    <mergeCell ref="D8:D9"/>
    <mergeCell ref="D10:D11"/>
    <mergeCell ref="D12:D13"/>
    <mergeCell ref="D14:D15"/>
    <mergeCell ref="D16:D17"/>
    <mergeCell ref="D18:D19"/>
    <mergeCell ref="D41:D42"/>
    <mergeCell ref="D43:D44"/>
    <mergeCell ref="D45:D46"/>
    <mergeCell ref="D47:D48"/>
    <mergeCell ref="D49:D50"/>
    <mergeCell ref="D51:D52"/>
    <mergeCell ref="D53:D54"/>
    <mergeCell ref="D55:D56"/>
    <mergeCell ref="D20:D21"/>
    <mergeCell ref="D22:D23"/>
    <mergeCell ref="D24:D25"/>
    <mergeCell ref="D26:D27"/>
    <mergeCell ref="D28:D29"/>
    <mergeCell ref="D33:D34"/>
    <mergeCell ref="D35:D36"/>
    <mergeCell ref="D37:D38"/>
    <mergeCell ref="D39:D40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68" orientation="landscape" horizontalDpi="300" verticalDpi="300" r:id="rId1"/>
  <headerFooter>
    <oddHeader>&amp;L&amp;14　　【16】財政
　　３　一般会計歳入決算額&amp;R
単位：千円、％</oddHeader>
  </headerFooter>
  <colBreaks count="2" manualBreakCount="2">
    <brk id="24" max="56" man="1"/>
    <brk id="38" max="56" man="1"/>
  </colBreaks>
  <ignoredErrors>
    <ignoredError sqref="AK28" formulaRange="1"/>
    <ignoredError sqref="S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16-3</vt:lpstr>
      <vt:lpstr>'16-3'!Print_Area</vt:lpstr>
      <vt:lpstr>'16-3'!Print_Titles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福田　寧大</cp:lastModifiedBy>
  <cp:lastPrinted>2023-09-14T02:07:11Z</cp:lastPrinted>
  <dcterms:created xsi:type="dcterms:W3CDTF">2008-08-01T05:46:43Z</dcterms:created>
  <dcterms:modified xsi:type="dcterms:W3CDTF">2025-10-13T23:49:37Z</dcterms:modified>
</cp:coreProperties>
</file>